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1840" windowHeight="13140" tabRatio="902" activeTab="8"/>
  </bookViews>
  <sheets>
    <sheet name="หน้าปก" sheetId="37" r:id="rId1"/>
    <sheet name="1. ปร.6" sheetId="82" r:id="rId2"/>
    <sheet name="2. ปร.5 " sheetId="38" r:id="rId3"/>
    <sheet name="3.ปร.4 ALL" sheetId="75" r:id="rId4"/>
    <sheet name="4. ปร.4 ST" sheetId="74" r:id="rId5"/>
    <sheet name="5. ปร.4 AR" sheetId="49" r:id="rId6"/>
    <sheet name="6. ปร.4 EE1" sheetId="86" r:id="rId7"/>
    <sheet name="7. ปร.4 SAN" sheetId="87" r:id="rId8"/>
    <sheet name="8 ปร.4  ครุภัณฑ์" sheetId="57" r:id="rId9"/>
    <sheet name="Sheet4" sheetId="88" r:id="rId10"/>
    <sheet name="Sheet1" sheetId="83" r:id="rId11"/>
    <sheet name="Sheet3" sheetId="85" r:id="rId12"/>
    <sheet name="Sheet2" sheetId="8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 localSheetId="3">#REF!</definedName>
    <definedName name="\a">#REF!</definedName>
    <definedName name="\b">#N/A</definedName>
    <definedName name="\c" localSheetId="3">#REF!</definedName>
    <definedName name="\c">#REF!</definedName>
    <definedName name="\d" localSheetId="3">'[1]SAN REDUCED 1'!#REF!</definedName>
    <definedName name="\d">'[1]SAN REDUCED 1'!#REF!</definedName>
    <definedName name="\e">#N/A</definedName>
    <definedName name="\f" localSheetId="3">#REF!</definedName>
    <definedName name="\f">#REF!</definedName>
    <definedName name="\h" localSheetId="3">#REF!</definedName>
    <definedName name="\h">#REF!</definedName>
    <definedName name="\i">#N/A</definedName>
    <definedName name="\j">#N/A</definedName>
    <definedName name="\k">#N/A</definedName>
    <definedName name="\l" localSheetId="3">#REF!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 localSheetId="3">#REF!</definedName>
    <definedName name="\r">#REF!</definedName>
    <definedName name="\s" localSheetId="3">#REF!</definedName>
    <definedName name="\s">#REF!</definedName>
    <definedName name="\t">#N/A</definedName>
    <definedName name="\u">#N/A</definedName>
    <definedName name="\w">#N/A</definedName>
    <definedName name="\x" localSheetId="3">#REF!</definedName>
    <definedName name="\x">#REF!</definedName>
    <definedName name="\z">#N/A</definedName>
    <definedName name="____str1" localSheetId="3">#REF!</definedName>
    <definedName name="____str1">#REF!</definedName>
    <definedName name="____str2" localSheetId="3">#REF!</definedName>
    <definedName name="____str2">#REF!</definedName>
    <definedName name="____str3" localSheetId="3">#REF!</definedName>
    <definedName name="____str3">#REF!</definedName>
    <definedName name="___day8" localSheetId="3">#REF!</definedName>
    <definedName name="___day8">#REF!</definedName>
    <definedName name="___DOO1" localSheetId="3">#REF!</definedName>
    <definedName name="___DOO1">#REF!</definedName>
    <definedName name="___str1" localSheetId="3">#REF!</definedName>
    <definedName name="___str1">#REF!</definedName>
    <definedName name="___str2" localSheetId="3">#REF!</definedName>
    <definedName name="___str2">#REF!</definedName>
    <definedName name="___str3" localSheetId="3">#REF!</definedName>
    <definedName name="___str3">#REF!</definedName>
    <definedName name="___WIN1" localSheetId="3">#REF!</definedName>
    <definedName name="___WIN1">#REF!</definedName>
    <definedName name="__123Graph_D" localSheetId="3" hidden="1">[2]FR!#REF!</definedName>
    <definedName name="__123Graph_D" hidden="1">[2]FR!#REF!</definedName>
    <definedName name="__2222" localSheetId="3">#REF!</definedName>
    <definedName name="__2222">#REF!</definedName>
    <definedName name="__day1" localSheetId="3">#REF!</definedName>
    <definedName name="__day1">#REF!</definedName>
    <definedName name="__day10" localSheetId="3">#REF!</definedName>
    <definedName name="__day10">#REF!</definedName>
    <definedName name="__day11" localSheetId="3">#REF!</definedName>
    <definedName name="__day11">#REF!</definedName>
    <definedName name="__day12" localSheetId="3">#REF!</definedName>
    <definedName name="__day12">#REF!</definedName>
    <definedName name="__day13" localSheetId="3">#REF!</definedName>
    <definedName name="__day13">#REF!</definedName>
    <definedName name="__day19" localSheetId="3">#REF!</definedName>
    <definedName name="__day19">#REF!</definedName>
    <definedName name="__day2" localSheetId="3">#REF!</definedName>
    <definedName name="__day2">#REF!</definedName>
    <definedName name="__day3" localSheetId="3">#REF!</definedName>
    <definedName name="__day3">#REF!</definedName>
    <definedName name="__day4" localSheetId="3">#REF!</definedName>
    <definedName name="__day4">#REF!</definedName>
    <definedName name="__day5" localSheetId="3">#REF!</definedName>
    <definedName name="__day5">#REF!</definedName>
    <definedName name="__day6" localSheetId="3">#REF!</definedName>
    <definedName name="__day6">#REF!</definedName>
    <definedName name="__day7" localSheetId="3">#REF!</definedName>
    <definedName name="__day7">#REF!</definedName>
    <definedName name="__day9" localSheetId="3">#REF!</definedName>
    <definedName name="__day9">#REF!</definedName>
    <definedName name="__DOO1" localSheetId="3">#REF!</definedName>
    <definedName name="__DOO1">#REF!</definedName>
    <definedName name="__R__P_BS_ยอดเง">#N/A</definedName>
    <definedName name="__str1" localSheetId="3">#REF!</definedName>
    <definedName name="__str1">#REF!</definedName>
    <definedName name="__str2" localSheetId="3">#REF!</definedName>
    <definedName name="__str2">#REF!</definedName>
    <definedName name="__str3" localSheetId="3">#REF!</definedName>
    <definedName name="__str3">#REF!</definedName>
    <definedName name="__WIN1" localSheetId="3">#REF!</definedName>
    <definedName name="__WIN1">#REF!</definedName>
    <definedName name="_10" localSheetId="3">#REF!</definedName>
    <definedName name="_10">#REF!</definedName>
    <definedName name="_10Excel_BuiltIn_Print_Titles_9_1" localSheetId="3">#REF!</definedName>
    <definedName name="_10Excel_BuiltIn_Print_Titles_9_1">#REF!</definedName>
    <definedName name="_11" localSheetId="3">#REF!</definedName>
    <definedName name="_11">#REF!</definedName>
    <definedName name="_12" localSheetId="3">#REF!</definedName>
    <definedName name="_12">#REF!</definedName>
    <definedName name="_13" localSheetId="3">#REF!</definedName>
    <definedName name="_13">#REF!</definedName>
    <definedName name="_14" localSheetId="3">#REF!</definedName>
    <definedName name="_14">#REF!</definedName>
    <definedName name="_15" localSheetId="3">#REF!</definedName>
    <definedName name="_15">#REF!</definedName>
    <definedName name="_16" localSheetId="3">#REF!</definedName>
    <definedName name="_16">#REF!</definedName>
    <definedName name="_17" localSheetId="3">#REF!</definedName>
    <definedName name="_17">#REF!</definedName>
    <definedName name="_18" localSheetId="3">#REF!</definedName>
    <definedName name="_18">#REF!</definedName>
    <definedName name="_19" localSheetId="3">#REF!</definedName>
    <definedName name="_19">#REF!</definedName>
    <definedName name="_1Excel_BuiltIn_Print_Area_7_1_1_1">"$#REF!.$A$1:$G$166"</definedName>
    <definedName name="_20" localSheetId="3">#REF!</definedName>
    <definedName name="_20">#REF!</definedName>
    <definedName name="_3Excel_BuiltIn_Print_Area_10_1" localSheetId="3">#REF!</definedName>
    <definedName name="_3Excel_BuiltIn_Print_Area_10_1">#REF!</definedName>
    <definedName name="_4.0___M_E_COST_BREAKDOWN" localSheetId="3">#REF!</definedName>
    <definedName name="_4.0___M_E_COST_BREAKDOWN">#REF!</definedName>
    <definedName name="_4Excel_BuiltIn_Print_Area_12_1_1">NA()</definedName>
    <definedName name="_5Excel_BuiltIn_Print_Area_10_1" localSheetId="3">#REF!</definedName>
    <definedName name="_5Excel_BuiltIn_Print_Area_10_1">#REF!</definedName>
    <definedName name="_6Excel_BuiltIn_Print_Area_12_1_1">NA()</definedName>
    <definedName name="_7Excel_BuiltIn_Print_Titles_10_1" localSheetId="3">#REF!</definedName>
    <definedName name="_7Excel_BuiltIn_Print_Titles_10_1">#REF!</definedName>
    <definedName name="_8Excel_BuiltIn_Print_Titles_9_1" localSheetId="3">#REF!</definedName>
    <definedName name="_8Excel_BuiltIn_Print_Titles_9_1">#REF!</definedName>
    <definedName name="_9_5_00" localSheetId="3">#REF!</definedName>
    <definedName name="_9_5_00">#REF!</definedName>
    <definedName name="_9Excel_BuiltIn_Print_Titles_10_1" localSheetId="3">#REF!</definedName>
    <definedName name="_9Excel_BuiltIn_Print_Titles_10_1">#REF!</definedName>
    <definedName name="_a" localSheetId="3">#REF!</definedName>
    <definedName name="_a">#REF!</definedName>
    <definedName name="_a___0" localSheetId="3">#REF!</definedName>
    <definedName name="_a___0">#REF!</definedName>
    <definedName name="_a___4" localSheetId="3">#REF!</definedName>
    <definedName name="_a___4">#REF!</definedName>
    <definedName name="_ADD1" localSheetId="3">'3.ปร.4 ALL'!STOP2:'3.ปร.4 ALL'!STOP2E</definedName>
    <definedName name="_ADD1" localSheetId="4">[0]!STOP2:[0]!STOP2E</definedName>
    <definedName name="_ADD1">[0]!STOP2:[0]!STOP2E</definedName>
    <definedName name="_ADD2" localSheetId="3">'3.ปร.4 ALL'!STOP:'3.ปร.4 ALL'!STOPE</definedName>
    <definedName name="_ADD2" localSheetId="4">[0]!STOP:[0]!STOPE</definedName>
    <definedName name="_ADD2">[0]!STOP:[0]!STOPE</definedName>
    <definedName name="_APP1_FCBR_D__B">#N/A</definedName>
    <definedName name="_b">#N/A</definedName>
    <definedName name="_BIGRIGHT_2__R_">#N/A</definedName>
    <definedName name="_BOX2" localSheetId="3">#REF!</definedName>
    <definedName name="_BOX2">#REF!</definedName>
    <definedName name="_c" localSheetId="3">#REF!</definedName>
    <definedName name="_c">#REF!</definedName>
    <definedName name="_c___0" localSheetId="3">#REF!</definedName>
    <definedName name="_c___0">#REF!</definedName>
    <definedName name="_c___4" localSheetId="3">#REF!</definedName>
    <definedName name="_c___4">#REF!</definedName>
    <definedName name="_CAL1" localSheetId="3">#REF!</definedName>
    <definedName name="_CAL1">#REF!</definedName>
    <definedName name="_CAL10" localSheetId="3">#REF!</definedName>
    <definedName name="_CAL10">#REF!</definedName>
    <definedName name="_CAL11" localSheetId="3">#REF!</definedName>
    <definedName name="_CAL11">#REF!</definedName>
    <definedName name="_CAL12" localSheetId="3">#REF!</definedName>
    <definedName name="_CAL12">#REF!</definedName>
    <definedName name="_CAL13" localSheetId="3">#REF!</definedName>
    <definedName name="_CAL13">#REF!</definedName>
    <definedName name="_CAL14" localSheetId="3">#REF!</definedName>
    <definedName name="_CAL14">#REF!</definedName>
    <definedName name="_CAL15" localSheetId="3">#REF!</definedName>
    <definedName name="_CAL15">#REF!</definedName>
    <definedName name="_CAL16" localSheetId="3">#REF!</definedName>
    <definedName name="_CAL16">#REF!</definedName>
    <definedName name="_CAL2" localSheetId="3">#REF!</definedName>
    <definedName name="_CAL2">#REF!</definedName>
    <definedName name="_CAL3" localSheetId="3">#REF!</definedName>
    <definedName name="_CAL3">#REF!</definedName>
    <definedName name="_CAL4" localSheetId="3">#REF!</definedName>
    <definedName name="_CAL4">#REF!</definedName>
    <definedName name="_CAL5" localSheetId="3">#REF!</definedName>
    <definedName name="_CAL5">#REF!</definedName>
    <definedName name="_CAL6" localSheetId="3">#REF!</definedName>
    <definedName name="_CAL6">#REF!</definedName>
    <definedName name="_CAL7" localSheetId="3">#REF!</definedName>
    <definedName name="_CAL7">#REF!</definedName>
    <definedName name="_CAL8" localSheetId="3">#REF!</definedName>
    <definedName name="_CAL8">#REF!</definedName>
    <definedName name="_CAL9" localSheetId="3">#REF!</definedName>
    <definedName name="_CAL9">#REF!</definedName>
    <definedName name="_D__R_7___R_3__">#N/A</definedName>
    <definedName name="_day1" localSheetId="3">#REF!</definedName>
    <definedName name="_day1">#REF!</definedName>
    <definedName name="_day10" localSheetId="3">#REF!</definedName>
    <definedName name="_day10">#REF!</definedName>
    <definedName name="_day11" localSheetId="3">#REF!</definedName>
    <definedName name="_day11">#REF!</definedName>
    <definedName name="_day12" localSheetId="3">#REF!</definedName>
    <definedName name="_day12">#REF!</definedName>
    <definedName name="_day13" localSheetId="3">#REF!</definedName>
    <definedName name="_day13">#REF!</definedName>
    <definedName name="_day19" localSheetId="3">#REF!</definedName>
    <definedName name="_day19">#REF!</definedName>
    <definedName name="_day2" localSheetId="3">#REF!</definedName>
    <definedName name="_day2">#REF!</definedName>
    <definedName name="_day3" localSheetId="3">#REF!</definedName>
    <definedName name="_day3">#REF!</definedName>
    <definedName name="_day4" localSheetId="3">#REF!</definedName>
    <definedName name="_day4">#REF!</definedName>
    <definedName name="_day5" localSheetId="3">#REF!</definedName>
    <definedName name="_day5">#REF!</definedName>
    <definedName name="_day6" localSheetId="3">#REF!</definedName>
    <definedName name="_day6">#REF!</definedName>
    <definedName name="_day7" localSheetId="3">#REF!</definedName>
    <definedName name="_day7">#REF!</definedName>
    <definedName name="_day8" localSheetId="3">#REF!</definedName>
    <definedName name="_day8">#REF!</definedName>
    <definedName name="_day9" localSheetId="3">#REF!</definedName>
    <definedName name="_day9">#REF!</definedName>
    <definedName name="_DOO1" localSheetId="3">#REF!</definedName>
    <definedName name="_DOO1">#REF!</definedName>
    <definedName name="_e">#N/A</definedName>
    <definedName name="_END__L__D_">#N/A</definedName>
    <definedName name="_f">NA()</definedName>
    <definedName name="_Fill" localSheetId="3" hidden="1">#REF!</definedName>
    <definedName name="_Fill" hidden="1">#REF!</definedName>
    <definedName name="_i">NA()</definedName>
    <definedName name="_IV360000" localSheetId="3">#REF!</definedName>
    <definedName name="_IV360000">#REF!</definedName>
    <definedName name="_IV65600" localSheetId="3">#REF!</definedName>
    <definedName name="_IV65600">#REF!</definedName>
    <definedName name="_IV65700" localSheetId="3">#REF!</definedName>
    <definedName name="_IV65700">#REF!</definedName>
    <definedName name="_IV65800" localSheetId="3">#REF!</definedName>
    <definedName name="_IV65800">#REF!</definedName>
    <definedName name="_IV65900" localSheetId="3">#REF!</definedName>
    <definedName name="_IV65900">#REF!</definedName>
    <definedName name="_IV66000" localSheetId="3">#REF!</definedName>
    <definedName name="_IV66000">#REF!</definedName>
    <definedName name="_IV67000" localSheetId="3">#REF!</definedName>
    <definedName name="_IV67000">#REF!</definedName>
    <definedName name="_IV68000" localSheetId="3">#REF!</definedName>
    <definedName name="_IV68000">#REF!</definedName>
    <definedName name="_IV69000" localSheetId="3">#REF!</definedName>
    <definedName name="_IV69000">#REF!</definedName>
    <definedName name="_IV70000" localSheetId="3">#REF!</definedName>
    <definedName name="_IV70000">#REF!</definedName>
    <definedName name="_IV72000" localSheetId="3">#REF!</definedName>
    <definedName name="_IV72000">#REF!</definedName>
    <definedName name="_j">NA()</definedName>
    <definedName name="_k">NA()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l">NA()</definedName>
    <definedName name="_L_._L_6___C__L">#N/A</definedName>
    <definedName name="_LM_SUMMARY" localSheetId="3">#REF!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 localSheetId="3">#REF!</definedName>
    <definedName name="_SFL1">#REF!</definedName>
    <definedName name="_SFL2" localSheetId="3">#REF!</definedName>
    <definedName name="_SFL2">#REF!</definedName>
    <definedName name="_SFL3" localSheetId="3">#REF!</definedName>
    <definedName name="_SFL3">#REF!</definedName>
    <definedName name="_SFM1" localSheetId="3">#REF!</definedName>
    <definedName name="_SFM1">#REF!</definedName>
    <definedName name="_SFM2" localSheetId="3">#REF!</definedName>
    <definedName name="_SFM2">#REF!</definedName>
    <definedName name="_SFM3" localSheetId="3">#REF!</definedName>
    <definedName name="_SFM3">#REF!</definedName>
    <definedName name="_SFM4" localSheetId="3">#REF!</definedName>
    <definedName name="_SFM4">#REF!</definedName>
    <definedName name="_SFM5" localSheetId="3">#REF!</definedName>
    <definedName name="_SFM5">#REF!</definedName>
    <definedName name="_SFM6" localSheetId="3">#REF!</definedName>
    <definedName name="_SFM6">#REF!</definedName>
    <definedName name="_SFM7" localSheetId="3">#REF!</definedName>
    <definedName name="_SFM7">#REF!</definedName>
    <definedName name="_SFQ1" localSheetId="3">#REF!</definedName>
    <definedName name="_SFQ1">#REF!</definedName>
    <definedName name="_SFQ2" localSheetId="3">#REF!</definedName>
    <definedName name="_SFQ2">#REF!</definedName>
    <definedName name="_SFQ3" localSheetId="3">#REF!</definedName>
    <definedName name="_SFQ3">#REF!</definedName>
    <definedName name="_SFQ4" localSheetId="3">#REF!</definedName>
    <definedName name="_SFQ4">#REF!</definedName>
    <definedName name="_Sort" localSheetId="3" hidden="1">#REF!</definedName>
    <definedName name="_Sort" hidden="1">#REF!</definedName>
    <definedName name="_str1" localSheetId="3">#REF!</definedName>
    <definedName name="_str1">#REF!</definedName>
    <definedName name="_str2" localSheetId="3">#REF!</definedName>
    <definedName name="_str2">#REF!</definedName>
    <definedName name="_str3" localSheetId="3">#REF!</definedName>
    <definedName name="_str3">#REF!</definedName>
    <definedName name="_sub1" localSheetId="3">#REF!</definedName>
    <definedName name="_sub1">#REF!</definedName>
    <definedName name="_SUM1" localSheetId="3">#REF!</definedName>
    <definedName name="_SUM1">#REF!</definedName>
    <definedName name="_SUM2" localSheetId="3">#REF!</definedName>
    <definedName name="_SUM2">#REF!</definedName>
    <definedName name="_SUM3" localSheetId="3">#REF!</definedName>
    <definedName name="_SUM3">#REF!</definedName>
    <definedName name="_t">NA()</definedName>
    <definedName name="_TOP2" localSheetId="3">#REF!</definedName>
    <definedName name="_TOP2">#REF!</definedName>
    <definedName name="_TP2" localSheetId="3">#REF!</definedName>
    <definedName name="_TP2">#REF!</definedName>
    <definedName name="_u">NA()</definedName>
    <definedName name="_w">#N/A</definedName>
    <definedName name="_WDR_" localSheetId="3">[3]วัดใต้!#REF!</definedName>
    <definedName name="_WDR_">[3]วัดใต้!#REF!</definedName>
    <definedName name="_WIN1" localSheetId="3">#REF!</definedName>
    <definedName name="_WIN1">#REF!</definedName>
    <definedName name="_WIR_D_2___APP1">#N/A</definedName>
    <definedName name="_z">#N/A</definedName>
    <definedName name="A" localSheetId="3">#REF!</definedName>
    <definedName name="A">#REF!</definedName>
    <definedName name="AA" localSheetId="4" hidden="1">{#N/A,#N/A,TRUE,"SUM";#N/A,#N/A,TRUE,"EE";#N/A,#N/A,TRUE,"AC";#N/A,#N/A,TRUE,"SN"}</definedName>
    <definedName name="AA" hidden="1">{#N/A,#N/A,TRUE,"SUM";#N/A,#N/A,TRUE,"EE";#N/A,#N/A,TRUE,"AC";#N/A,#N/A,TRUE,"SN"}</definedName>
    <definedName name="aaaa" localSheetId="3">#REF!</definedName>
    <definedName name="aaaa">#REF!</definedName>
    <definedName name="aaaaa" localSheetId="3">#REF!</definedName>
    <definedName name="aaaaa">#REF!</definedName>
    <definedName name="aaag" localSheetId="4" hidden="1">{#N/A,#N/A,TRUE,"SUM";#N/A,#N/A,TRUE,"EE";#N/A,#N/A,TRUE,"AC";#N/A,#N/A,TRUE,"SN"}</definedName>
    <definedName name="aaag" hidden="1">{#N/A,#N/A,TRUE,"SUM";#N/A,#N/A,TRUE,"EE";#N/A,#N/A,TRUE,"AC";#N/A,#N/A,TRUE,"SN"}</definedName>
    <definedName name="AB" localSheetId="4" hidden="1">{#N/A,#N/A,TRUE,"SUM";#N/A,#N/A,TRUE,"EE";#N/A,#N/A,TRUE,"AC";#N/A,#N/A,TRUE,"SN"}</definedName>
    <definedName name="AB" hidden="1">{#N/A,#N/A,TRUE,"SUM";#N/A,#N/A,TRUE,"EE";#N/A,#N/A,TRUE,"AC";#N/A,#N/A,TRUE,"SN"}</definedName>
    <definedName name="AC" localSheetId="3">#REF!</definedName>
    <definedName name="AC">#REF!</definedName>
    <definedName name="ACC" localSheetId="3">#REF!</definedName>
    <definedName name="ACC">#REF!</definedName>
    <definedName name="AccessDatabase" hidden="1">"C:\My Documents\tippaporn\MAT PRICE.mdb"</definedName>
    <definedName name="ad" localSheetId="3">#REF!</definedName>
    <definedName name="ad">#REF!</definedName>
    <definedName name="ADDD" localSheetId="3">'3.ปร.4 ALL'!FST:('3.ปร.4 ALL'!FSB)</definedName>
    <definedName name="ADDD" localSheetId="4">[0]!FST:([0]!FSB)</definedName>
    <definedName name="ADDD">[0]!FST:([0]!FSB)</definedName>
    <definedName name="ADDR" localSheetId="3">'3.ปร.4 ALL'!HAJIME:'3.ปร.4 ALL'!OWARI</definedName>
    <definedName name="ADDR" localSheetId="4">[0]!HAJIME:[0]!OWARI</definedName>
    <definedName name="ADDR">[0]!HAJIME:[0]!OWARI</definedName>
    <definedName name="adjust1" localSheetId="3">#REF!</definedName>
    <definedName name="adjust1">#REF!</definedName>
    <definedName name="af" localSheetId="3">#REF!</definedName>
    <definedName name="af">#REF!</definedName>
    <definedName name="AHU_PLAT" localSheetId="3">#REF!</definedName>
    <definedName name="AHU_PLAT">#REF!</definedName>
    <definedName name="AIR" localSheetId="3">#REF!</definedName>
    <definedName name="AIR">#REF!</definedName>
    <definedName name="ALL" localSheetId="3">#REF!</definedName>
    <definedName name="ALL">#REF!</definedName>
    <definedName name="allmail" localSheetId="3">#REF!</definedName>
    <definedName name="allmail">#REF!</definedName>
    <definedName name="ARCH_LAB">[4]สรุปราคา!$M$4</definedName>
    <definedName name="ARCH_MAT">[4]สรุปราคา!$L$4</definedName>
    <definedName name="as" localSheetId="3">#REF!</definedName>
    <definedName name="as">#REF!</definedName>
    <definedName name="ASA" localSheetId="3">'3.ปร.4 ALL'!HAJIME:'3.ปร.4 ALL'!OWARI</definedName>
    <definedName name="ASA" localSheetId="4">[0]!HAJIME:[0]!OWARI</definedName>
    <definedName name="ASA">[0]!HAJIME:[0]!OWARI</definedName>
    <definedName name="asd" localSheetId="3">#REF!</definedName>
    <definedName name="asd">#REF!</definedName>
    <definedName name="ASL" localSheetId="3">'3.ปร.4 ALL'!FST:('3.ปร.4 ALL'!FSB)</definedName>
    <definedName name="ASL" localSheetId="4">[0]!FST:([0]!FSB)</definedName>
    <definedName name="ASL">[0]!FST:([0]!FSB)</definedName>
    <definedName name="b">'[5]SH-B'!$C$1:$G$482</definedName>
    <definedName name="B1." localSheetId="3">#REF!</definedName>
    <definedName name="B1.">#REF!</definedName>
    <definedName name="BEAM_EREC" localSheetId="3">#REF!</definedName>
    <definedName name="BEAM_EREC">#REF!</definedName>
    <definedName name="BEGIN" localSheetId="3">#REF!</definedName>
    <definedName name="BEGIN">#REF!</definedName>
    <definedName name="BIGC" localSheetId="4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ottom_Tank" localSheetId="3">#REF!</definedName>
    <definedName name="Bottom_Tank" localSheetId="4">#REF!</definedName>
    <definedName name="Bottom_Tank" localSheetId="5">#REF!</definedName>
    <definedName name="Bottom_Tank" localSheetId="6">#REF!</definedName>
    <definedName name="Bottom_Tank" localSheetId="7">#REF!</definedName>
    <definedName name="Bottom_Tank" localSheetId="8">#REF!</definedName>
    <definedName name="Bottom_Tank">#REF!</definedName>
    <definedName name="BOX" localSheetId="3">#REF!</definedName>
    <definedName name="BOX">#REF!</definedName>
    <definedName name="BuiltIn_AutoFilter___6" localSheetId="3">#REF!</definedName>
    <definedName name="BuiltIn_AutoFilter___6">#REF!</definedName>
    <definedName name="Button_1">"MAT_PRICE_Sheet1_List"</definedName>
    <definedName name="CAL" localSheetId="3">#REF!</definedName>
    <definedName name="CAL">#REF!</definedName>
    <definedName name="cap" localSheetId="3">#REF!</definedName>
    <definedName name="cap">#REF!</definedName>
    <definedName name="CC" localSheetId="3">#REF!</definedName>
    <definedName name="CC">#REF!</definedName>
    <definedName name="CCC" localSheetId="3">#REF!</definedName>
    <definedName name="CCC">#REF!</definedName>
    <definedName name="cccc" localSheetId="3">#REF!</definedName>
    <definedName name="cccc">#REF!</definedName>
    <definedName name="CDL" localSheetId="3">#REF!</definedName>
    <definedName name="CDL">#REF!</definedName>
    <definedName name="ceiling" localSheetId="3">#REF!</definedName>
    <definedName name="ceiling">#REF!</definedName>
    <definedName name="centric" localSheetId="4" hidden="1">{#N/A,#N/A,TRUE,"Str.";#N/A,#N/A,TRUE,"Steel &amp; Roof";#N/A,#N/A,TRUE,"Arc.";#N/A,#N/A,TRUE,"Preliminary";#N/A,#N/A,TRUE,"Sum_Prelim"}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 localSheetId="3">#REF!</definedName>
    <definedName name="col">#REF!</definedName>
    <definedName name="com" localSheetId="3">#REF!</definedName>
    <definedName name="com">#REF!</definedName>
    <definedName name="cont">'[8]cov-estimate'!$B$1:$H$46</definedName>
    <definedName name="cost_lab" localSheetId="3">#REF!</definedName>
    <definedName name="cost_lab">#REF!</definedName>
    <definedName name="cost_mat" localSheetId="3">#REF!</definedName>
    <definedName name="cost_mat">#REF!</definedName>
    <definedName name="Cost_silk">'[7]Cost Data'!$B$5:$J$559</definedName>
    <definedName name="Cost_The_Bay">'[9]Cost Data'!$B$5:$J$500</definedName>
    <definedName name="cost1" localSheetId="3">#REF!</definedName>
    <definedName name="cost1">#REF!</definedName>
    <definedName name="cost10" localSheetId="3">#REF!</definedName>
    <definedName name="cost10">#REF!</definedName>
    <definedName name="cost11" localSheetId="3">#REF!</definedName>
    <definedName name="cost11">#REF!</definedName>
    <definedName name="cost12" localSheetId="3">#REF!</definedName>
    <definedName name="cost12">#REF!</definedName>
    <definedName name="cost13" localSheetId="3">#REF!</definedName>
    <definedName name="cost13">#REF!</definedName>
    <definedName name="cost2" localSheetId="3">#REF!</definedName>
    <definedName name="cost2">#REF!</definedName>
    <definedName name="cost3" localSheetId="3">#REF!</definedName>
    <definedName name="cost3">#REF!</definedName>
    <definedName name="cost4" localSheetId="3">#REF!</definedName>
    <definedName name="cost4">#REF!</definedName>
    <definedName name="cost5" localSheetId="3">#REF!</definedName>
    <definedName name="cost5">#REF!</definedName>
    <definedName name="cost6" localSheetId="3">#REF!</definedName>
    <definedName name="cost6">#REF!</definedName>
    <definedName name="cost7" localSheetId="3">#REF!</definedName>
    <definedName name="cost7">#REF!</definedName>
    <definedName name="cost8" localSheetId="3">#REF!</definedName>
    <definedName name="cost8">#REF!</definedName>
    <definedName name="cost9" localSheetId="3">#REF!</definedName>
    <definedName name="cost9">#REF!</definedName>
    <definedName name="CR_ALL" localSheetId="3">#REF!</definedName>
    <definedName name="CR_ALL">#REF!</definedName>
    <definedName name="CUL" localSheetId="3">#REF!</definedName>
    <definedName name="CUL">#REF!</definedName>
    <definedName name="d">'[5]SH-D'!$C$1:$G$531</definedName>
    <definedName name="DATA" localSheetId="3">#REF!</definedName>
    <definedName name="DATA">#REF!</definedName>
    <definedName name="data10" localSheetId="3">#REF!</definedName>
    <definedName name="data10">#REF!</definedName>
    <definedName name="data4" localSheetId="3">#REF!</definedName>
    <definedName name="data4">#REF!</definedName>
    <definedName name="data84">'[10]Purchase Order'!$E$40</definedName>
    <definedName name="_xlnm.Database" localSheetId="3">[11]EXF!#REF!</definedName>
    <definedName name="_xlnm.Database">[11]EXF!#REF!</definedName>
    <definedName name="DD" localSheetId="3">'3.ปร.4 ALL'!STOP2:'3.ปร.4 ALL'!STOP2E</definedName>
    <definedName name="DD" localSheetId="4">[0]!STOP2:[0]!STOP2E</definedName>
    <definedName name="DD">[0]!STOP2:[0]!STOP2E</definedName>
    <definedName name="ddd" localSheetId="4" hidden="1">{#N/A,#N/A,TRUE,"Str.";#N/A,#N/A,TRUE,"Steel &amp; Roof";#N/A,#N/A,TRUE,"Arc.";#N/A,#N/A,TRUE,"Preliminary";#N/A,#N/A,TRUE,"Sum_Prelim"}</definedName>
    <definedName name="ddd" hidden="1">{#N/A,#N/A,TRUE,"Str.";#N/A,#N/A,TRUE,"Steel &amp; Roof";#N/A,#N/A,TRUE,"Arc.";#N/A,#N/A,TRUE,"Preliminary";#N/A,#N/A,TRUE,"Sum_Prelim"}</definedName>
    <definedName name="DDDD" localSheetId="3">#REF!</definedName>
    <definedName name="DDDD">#REF!</definedName>
    <definedName name="deee" localSheetId="3">#REF!</definedName>
    <definedName name="deee">#REF!</definedName>
    <definedName name="DF" localSheetId="3">'3.ปร.4 ALL'!STOP2:'3.ปร.4 ALL'!STOP2E</definedName>
    <definedName name="DF" localSheetId="4">[0]!STOP2:[0]!STOP2E</definedName>
    <definedName name="DF">[0]!STOP2:[0]!STOP2E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 localSheetId="3">[12]Invoice!#REF!</definedName>
    <definedName name="dflt7">[12]Invoice!#REF!</definedName>
    <definedName name="Dock_shop" localSheetId="3">#REF!</definedName>
    <definedName name="Dock_shop">#REF!</definedName>
    <definedName name="door_frame" localSheetId="3">#REF!</definedName>
    <definedName name="door_frame">#REF!</definedName>
    <definedName name="door_hw" localSheetId="3">#REF!</definedName>
    <definedName name="door_hw">#REF!</definedName>
    <definedName name="drainage" localSheetId="3">#REF!</definedName>
    <definedName name="drainage">#REF!</definedName>
    <definedName name="DSF" localSheetId="3">'3.ปร.4 ALL'!FST:('3.ปร.4 ALL'!FSB)</definedName>
    <definedName name="DSF" localSheetId="4">[0]!FST:([0]!FSB)</definedName>
    <definedName name="DSF">[0]!FST:([0]!FSB)</definedName>
    <definedName name="e" localSheetId="3">#REF!</definedName>
    <definedName name="e">#REF!</definedName>
    <definedName name="ee" localSheetId="3">#REF!</definedName>
    <definedName name="ee">#REF!</definedName>
    <definedName name="eec" localSheetId="3">#REF!</definedName>
    <definedName name="eec">#REF!</definedName>
    <definedName name="EEE" localSheetId="3">#REF!</definedName>
    <definedName name="EEE">#REF!</definedName>
    <definedName name="ELEMENT__Sanitary_System" localSheetId="3">#REF!</definedName>
    <definedName name="ELEMENT__Sanitary_System">#REF!</definedName>
    <definedName name="elx" localSheetId="3">#REF!</definedName>
    <definedName name="elx">#REF!</definedName>
    <definedName name="ert" localSheetId="3">#REF!</definedName>
    <definedName name="ert">#REF!</definedName>
    <definedName name="Ex_wk_demol" localSheetId="3">#REF!</definedName>
    <definedName name="Ex_wk_demol">#REF!</definedName>
    <definedName name="ex_wk_gen." localSheetId="3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 localSheetId="3">#REF!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 localSheetId="3">#REF!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 localSheetId="3">#REF!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 localSheetId="3">#REF!</definedName>
    <definedName name="Excel_BuiltIn_Print_Area_1_1_1_1_1_1_1">#REF!</definedName>
    <definedName name="Excel_BuiltIn_Print_Area_1_1_1_1_1_1_1_1" localSheetId="3">#REF!</definedName>
    <definedName name="Excel_BuiltIn_Print_Area_1_1_1_1_1_1_1_1">#REF!</definedName>
    <definedName name="Excel_BuiltIn_Print_Area_1_1_1_1_1_1_1_1_1">NA()</definedName>
    <definedName name="Excel_BuiltIn_Print_Area_1_1_1_1_1_1_1_1_1_1" localSheetId="3">#REF!</definedName>
    <definedName name="Excel_BuiltIn_Print_Area_1_1_1_1_1_1_1_1_1_1">#REF!</definedName>
    <definedName name="Excel_BuiltIn_Print_Area_1_1_1_1_1_1_1_1_1_1_1">NA()</definedName>
    <definedName name="Excel_BuiltIn_Print_Area_1_1_1_1_1_1_1_1_1_1_1_1" localSheetId="3">#REF!</definedName>
    <definedName name="Excel_BuiltIn_Print_Area_1_1_1_1_1_1_1_1_1_1_1_1">#REF!</definedName>
    <definedName name="Excel_BuiltIn_Print_Area_1_1_1_1_1_1_1_1_1_1_1_1_1" localSheetId="3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 localSheetId="3">#REF!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 localSheetId="3">#REF!</definedName>
    <definedName name="Excel_BuiltIn_Print_Area_1_1_1_1_1_1_1_1_1_1_1_1_1_1_1_16">#REF!</definedName>
    <definedName name="Excel_BuiltIn_Print_Area_1_1_1_1_1_1_1_1_1_1_1_1_1_1_1_16_1" localSheetId="3">#REF!</definedName>
    <definedName name="Excel_BuiltIn_Print_Area_1_1_1_1_1_1_1_1_1_1_1_1_1_1_1_16_1">#REF!</definedName>
    <definedName name="Excel_BuiltIn_Print_Area_1_1_1_1_1_1_1_1_1_1_1_1_1_1_16" localSheetId="3">#REF!</definedName>
    <definedName name="Excel_BuiltIn_Print_Area_1_1_1_1_1_1_1_1_1_1_1_1_1_1_16">#REF!</definedName>
    <definedName name="Excel_BuiltIn_Print_Area_1_1_1_1_1_1_1_1_1_1_1_1_1_16" localSheetId="3">#REF!</definedName>
    <definedName name="Excel_BuiltIn_Print_Area_1_1_1_1_1_1_1_1_1_1_1_1_1_16">#REF!</definedName>
    <definedName name="Excel_BuiltIn_Print_Area_1_1_1_1_1_1_1_1_1_1_1_1_16" localSheetId="3">#REF!</definedName>
    <definedName name="Excel_BuiltIn_Print_Area_1_1_1_1_1_1_1_1_1_1_1_1_16">#REF!</definedName>
    <definedName name="Excel_BuiltIn_Print_Area_1_1_1_1_1_1_1_1_1_1_16" localSheetId="3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 localSheetId="3">#REF!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 localSheetId="3">#REF!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 localSheetId="3">#REF!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 localSheetId="3">#REF!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 localSheetId="3">#REF!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 localSheetId="3">#REF!</definedName>
    <definedName name="Excel_BuiltIn_Print_Area_11_1_1_1_1">#REF!</definedName>
    <definedName name="Excel_BuiltIn_Print_Area_11_1_1_1_1_1" localSheetId="3">#REF!</definedName>
    <definedName name="Excel_BuiltIn_Print_Area_11_1_1_1_1_1">#REF!</definedName>
    <definedName name="Excel_BuiltIn_Print_Area_11_1_1_1_1_1_1" localSheetId="3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 localSheetId="3">#REF!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 localSheetId="3">#REF!</definedName>
    <definedName name="Excel_BuiltIn_Print_Area_12_1_1_1_1_1">#REF!</definedName>
    <definedName name="Excel_BuiltIn_Print_Area_12_1_1_1_1_1_1" localSheetId="3">#REF!</definedName>
    <definedName name="Excel_BuiltIn_Print_Area_12_1_1_1_1_1_1">#REF!</definedName>
    <definedName name="Excel_BuiltIn_Print_Area_12_1_1_1_1_1_1_1" localSheetId="3">#REF!</definedName>
    <definedName name="Excel_BuiltIn_Print_Area_12_1_1_1_1_1_1_1">#REF!</definedName>
    <definedName name="Excel_BuiltIn_Print_Area_12_1_1_1_1_1_1_1_1" localSheetId="3">#REF!</definedName>
    <definedName name="Excel_BuiltIn_Print_Area_12_1_1_1_1_1_1_1_1">#REF!</definedName>
    <definedName name="Excel_BuiltIn_Print_Area_13_1_1" localSheetId="3">#REF!</definedName>
    <definedName name="Excel_BuiltIn_Print_Area_13_1_1">#REF!</definedName>
    <definedName name="Excel_BuiltIn_Print_Area_13_1_1_1" localSheetId="3">#REF!</definedName>
    <definedName name="Excel_BuiltIn_Print_Area_13_1_1_1">#REF!</definedName>
    <definedName name="Excel_BuiltIn_Print_Area_13_1_1_1_1" localSheetId="3">#REF!</definedName>
    <definedName name="Excel_BuiltIn_Print_Area_13_1_1_1_1">#REF!</definedName>
    <definedName name="Excel_BuiltIn_Print_Area_13_1_1_1_1_1" localSheetId="3">#REF!</definedName>
    <definedName name="Excel_BuiltIn_Print_Area_13_1_1_1_1_1">#REF!</definedName>
    <definedName name="Excel_BuiltIn_Print_Area_13_1_1_1_1_1_1" localSheetId="3">#REF!</definedName>
    <definedName name="Excel_BuiltIn_Print_Area_13_1_1_1_1_1_1">#REF!</definedName>
    <definedName name="Excel_BuiltIn_Print_Area_13_1_1_1_1_1_1_1" localSheetId="3">#REF!</definedName>
    <definedName name="Excel_BuiltIn_Print_Area_13_1_1_1_1_1_1_1">#REF!</definedName>
    <definedName name="Excel_BuiltIn_Print_Area_13_1_1_1_1_1_1_1_1" localSheetId="3">#REF!</definedName>
    <definedName name="Excel_BuiltIn_Print_Area_13_1_1_1_1_1_1_1_1">#REF!</definedName>
    <definedName name="Excel_BuiltIn_Print_Area_13_1_1_1_1_1_1_1_1_1" localSheetId="3">#REF!</definedName>
    <definedName name="Excel_BuiltIn_Print_Area_13_1_1_1_1_1_1_1_1_1">#REF!</definedName>
    <definedName name="Excel_BuiltIn_Print_Area_13_1_1_1_1_1_1_1_1_1_1" localSheetId="3">#REF!</definedName>
    <definedName name="Excel_BuiltIn_Print_Area_13_1_1_1_1_1_1_1_1_1_1">#REF!</definedName>
    <definedName name="Excel_BuiltIn_Print_Area_13_1_1_1_1_1_1_1_1_1_1_1" localSheetId="3">#REF!</definedName>
    <definedName name="Excel_BuiltIn_Print_Area_13_1_1_1_1_1_1_1_1_1_1_1">#REF!</definedName>
    <definedName name="Excel_BuiltIn_Print_Area_13_1_1_1_1_1_1_1_1_1_1_1_1" localSheetId="3">#REF!</definedName>
    <definedName name="Excel_BuiltIn_Print_Area_13_1_1_1_1_1_1_1_1_1_1_1_1">#REF!</definedName>
    <definedName name="Excel_BuiltIn_Print_Area_13_1_1_1_1_1_1_1_1_1_1_1_1_1" localSheetId="3">#REF!</definedName>
    <definedName name="Excel_BuiltIn_Print_Area_13_1_1_1_1_1_1_1_1_1_1_1_1_1">#REF!</definedName>
    <definedName name="Excel_BuiltIn_Print_Area_13_1_1_1_1_1_1_1_1_1_1_1_1_1_1" localSheetId="3">#REF!</definedName>
    <definedName name="Excel_BuiltIn_Print_Area_13_1_1_1_1_1_1_1_1_1_1_1_1_1_1">#REF!</definedName>
    <definedName name="Excel_BuiltIn_Print_Area_14_1" localSheetId="3">#REF!</definedName>
    <definedName name="Excel_BuiltIn_Print_Area_14_1">#REF!</definedName>
    <definedName name="Excel_BuiltIn_Print_Area_14_1_1" localSheetId="3">#REF!</definedName>
    <definedName name="Excel_BuiltIn_Print_Area_14_1_1">#REF!</definedName>
    <definedName name="Excel_BuiltIn_Print_Area_14_1_1_1" localSheetId="3">#REF!</definedName>
    <definedName name="Excel_BuiltIn_Print_Area_14_1_1_1">#REF!</definedName>
    <definedName name="Excel_BuiltIn_Print_Area_14_1_1_1_1" localSheetId="3">#REF!</definedName>
    <definedName name="Excel_BuiltIn_Print_Area_14_1_1_1_1">#REF!</definedName>
    <definedName name="Excel_BuiltIn_Print_Area_14_1_1_1_1_1" localSheetId="3">#REF!</definedName>
    <definedName name="Excel_BuiltIn_Print_Area_14_1_1_1_1_1">#REF!</definedName>
    <definedName name="Excel_BuiltIn_Print_Area_14_1_1_1_1_1_1" localSheetId="3">#REF!</definedName>
    <definedName name="Excel_BuiltIn_Print_Area_14_1_1_1_1_1_1">#REF!</definedName>
    <definedName name="Excel_BuiltIn_Print_Area_14_1_1_1_1_1_1_1" localSheetId="3">#REF!</definedName>
    <definedName name="Excel_BuiltIn_Print_Area_14_1_1_1_1_1_1_1">#REF!</definedName>
    <definedName name="Excel_BuiltIn_Print_Area_14_1_1_1_1_1_1_1_1" localSheetId="3">#REF!</definedName>
    <definedName name="Excel_BuiltIn_Print_Area_14_1_1_1_1_1_1_1_1">#REF!</definedName>
    <definedName name="Excel_BuiltIn_Print_Area_14_1_1_1_1_1_1_1_1_1" localSheetId="3">#REF!</definedName>
    <definedName name="Excel_BuiltIn_Print_Area_14_1_1_1_1_1_1_1_1_1">#REF!</definedName>
    <definedName name="Excel_BuiltIn_Print_Area_14_1_1_1_1_1_1_1_1_1_1" localSheetId="3">#REF!</definedName>
    <definedName name="Excel_BuiltIn_Print_Area_14_1_1_1_1_1_1_1_1_1_1">#REF!</definedName>
    <definedName name="Excel_BuiltIn_Print_Area_14_1_1_1_1_1_1_1_1_1_1_1" localSheetId="3">#REF!</definedName>
    <definedName name="Excel_BuiltIn_Print_Area_14_1_1_1_1_1_1_1_1_1_1_1">#REF!</definedName>
    <definedName name="Excel_BuiltIn_Print_Area_14_1_1_1_1_1_1_1_1_1_1_1_1" localSheetId="3">#REF!</definedName>
    <definedName name="Excel_BuiltIn_Print_Area_14_1_1_1_1_1_1_1_1_1_1_1_1">#REF!</definedName>
    <definedName name="Excel_BuiltIn_Print_Area_14_1_1_1_1_1_1_1_1_1_1_1_1_1" localSheetId="3">#REF!</definedName>
    <definedName name="Excel_BuiltIn_Print_Area_14_1_1_1_1_1_1_1_1_1_1_1_1_1">#REF!</definedName>
    <definedName name="Excel_BuiltIn_Print_Area_14_1_1_1_1_1_1_1_1_1_1_1_1_1_1" localSheetId="3">#REF!</definedName>
    <definedName name="Excel_BuiltIn_Print_Area_14_1_1_1_1_1_1_1_1_1_1_1_1_1_1">#REF!</definedName>
    <definedName name="Excel_BuiltIn_Print_Area_14_1_1_1_1_1_1_1_1_1_1_1_1_1_1_1" localSheetId="3">#REF!</definedName>
    <definedName name="Excel_BuiltIn_Print_Area_14_1_1_1_1_1_1_1_1_1_1_1_1_1_1_1">#REF!</definedName>
    <definedName name="Excel_BuiltIn_Print_Area_14_1_1_1_1_1_1_1_1_1_1_1_1_1_1_1_1" localSheetId="3">#REF!</definedName>
    <definedName name="Excel_BuiltIn_Print_Area_14_1_1_1_1_1_1_1_1_1_1_1_1_1_1_1_1">#REF!</definedName>
    <definedName name="Excel_BuiltIn_Print_Area_14_1_1_1_1_1_1_1_1_1_1_1_1_1_1_1_1_1" localSheetId="3">#REF!</definedName>
    <definedName name="Excel_BuiltIn_Print_Area_14_1_1_1_1_1_1_1_1_1_1_1_1_1_1_1_1_1">#REF!</definedName>
    <definedName name="Excel_BuiltIn_Print_Area_14_1_1_1_1_1_1_1_1_1_1_1_1_1_1_1_1_1_1" localSheetId="3">#REF!</definedName>
    <definedName name="Excel_BuiltIn_Print_Area_14_1_1_1_1_1_1_1_1_1_1_1_1_1_1_1_1_1_1">#REF!</definedName>
    <definedName name="Excel_BuiltIn_Print_Area_14_1_1_1_1_1_1_1_1_1_1_1_1_1_1_1_1_1_1_1" localSheetId="3">#REF!</definedName>
    <definedName name="Excel_BuiltIn_Print_Area_14_1_1_1_1_1_1_1_1_1_1_1_1_1_1_1_1_1_1_1">#REF!</definedName>
    <definedName name="Excel_BuiltIn_Print_Area_15_1" localSheetId="3">#REF!</definedName>
    <definedName name="Excel_BuiltIn_Print_Area_15_1">#REF!</definedName>
    <definedName name="Excel_BuiltIn_Print_Area_15_1_1" localSheetId="3">#REF!</definedName>
    <definedName name="Excel_BuiltIn_Print_Area_15_1_1">#REF!</definedName>
    <definedName name="Excel_BuiltIn_Print_Area_15_1_1_1" localSheetId="3">#REF!</definedName>
    <definedName name="Excel_BuiltIn_Print_Area_15_1_1_1">#REF!</definedName>
    <definedName name="Excel_BuiltIn_Print_Area_15_1_1_1_1" localSheetId="3">#REF!</definedName>
    <definedName name="Excel_BuiltIn_Print_Area_15_1_1_1_1">#REF!</definedName>
    <definedName name="Excel_BuiltIn_Print_Area_15_1_1_1_1_1" localSheetId="3">#REF!</definedName>
    <definedName name="Excel_BuiltIn_Print_Area_15_1_1_1_1_1">#REF!</definedName>
    <definedName name="Excel_BuiltIn_Print_Area_15_1_1_1_1_1_1" localSheetId="3">#REF!</definedName>
    <definedName name="Excel_BuiltIn_Print_Area_15_1_1_1_1_1_1">#REF!</definedName>
    <definedName name="Excel_BuiltIn_Print_Area_15_1_1_1_1_1_1_1" localSheetId="3">#REF!</definedName>
    <definedName name="Excel_BuiltIn_Print_Area_15_1_1_1_1_1_1_1">#REF!</definedName>
    <definedName name="Excel_BuiltIn_Print_Area_15_1_1_1_1_1_1_1_1" localSheetId="3">#REF!</definedName>
    <definedName name="Excel_BuiltIn_Print_Area_15_1_1_1_1_1_1_1_1">#REF!</definedName>
    <definedName name="Excel_BuiltIn_Print_Area_16_1" localSheetId="3">#REF!</definedName>
    <definedName name="Excel_BuiltIn_Print_Area_16_1">#REF!</definedName>
    <definedName name="Excel_BuiltIn_Print_Area_16_1_1" localSheetId="3">#REF!</definedName>
    <definedName name="Excel_BuiltIn_Print_Area_16_1_1">#REF!</definedName>
    <definedName name="Excel_BuiltIn_Print_Area_17" localSheetId="3">#REF!</definedName>
    <definedName name="Excel_BuiltIn_Print_Area_17">#REF!</definedName>
    <definedName name="Excel_BuiltIn_Print_Area_17_1" localSheetId="3">#REF!</definedName>
    <definedName name="Excel_BuiltIn_Print_Area_17_1">#REF!</definedName>
    <definedName name="Excel_BuiltIn_Print_Area_17_1_1" localSheetId="3">#REF!</definedName>
    <definedName name="Excel_BuiltIn_Print_Area_17_1_1">#REF!</definedName>
    <definedName name="Excel_BuiltIn_Print_Area_17_1_1_1" localSheetId="3">#REF!</definedName>
    <definedName name="Excel_BuiltIn_Print_Area_17_1_1_1">#REF!</definedName>
    <definedName name="Excel_BuiltIn_Print_Area_17_1_1_1_1" localSheetId="3">#REF!</definedName>
    <definedName name="Excel_BuiltIn_Print_Area_17_1_1_1_1">#REF!</definedName>
    <definedName name="Excel_BuiltIn_Print_Area_18_1" localSheetId="3">#REF!</definedName>
    <definedName name="Excel_BuiltIn_Print_Area_18_1">#REF!</definedName>
    <definedName name="Excel_BuiltIn_Print_Area_18_1_1" localSheetId="3">#REF!</definedName>
    <definedName name="Excel_BuiltIn_Print_Area_18_1_1">#REF!</definedName>
    <definedName name="Excel_BuiltIn_Print_Area_19_1" localSheetId="3">#REF!</definedName>
    <definedName name="Excel_BuiltIn_Print_Area_19_1">#REF!</definedName>
    <definedName name="Excel_BuiltIn_Print_Area_19_1_1" localSheetId="3">#REF!</definedName>
    <definedName name="Excel_BuiltIn_Print_Area_19_1_1">#REF!</definedName>
    <definedName name="Excel_BuiltIn_Print_Area_19_1_1_1" localSheetId="3">#REF!</definedName>
    <definedName name="Excel_BuiltIn_Print_Area_19_1_1_1">#REF!</definedName>
    <definedName name="Excel_BuiltIn_Print_Area_19_1_1_1_1" localSheetId="3">#REF!</definedName>
    <definedName name="Excel_BuiltIn_Print_Area_19_1_1_1_1">#REF!</definedName>
    <definedName name="Excel_BuiltIn_Print_Area_2" localSheetId="3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 localSheetId="3">#REF!</definedName>
    <definedName name="Excel_BuiltIn_Print_Area_2_1_1_1_1">#REF!</definedName>
    <definedName name="Excel_BuiltIn_Print_Area_2_1_1_1_1_1" localSheetId="3">#REF!</definedName>
    <definedName name="Excel_BuiltIn_Print_Area_2_1_1_1_1_1">#REF!</definedName>
    <definedName name="Excel_BuiltIn_Print_Area_2_1_1_1_1_1_1" localSheetId="3">#REF!</definedName>
    <definedName name="Excel_BuiltIn_Print_Area_2_1_1_1_1_1_1">#REF!</definedName>
    <definedName name="Excel_BuiltIn_Print_Area_2_1_1_1_1_1_1_1" localSheetId="3">#REF!</definedName>
    <definedName name="Excel_BuiltIn_Print_Area_2_1_1_1_1_1_1_1">#REF!</definedName>
    <definedName name="Excel_BuiltIn_Print_Area_2_1_1_1_1_1_1_1_1" localSheetId="3">#REF!</definedName>
    <definedName name="Excel_BuiltIn_Print_Area_2_1_1_1_1_1_1_1_1">#REF!</definedName>
    <definedName name="Excel_BuiltIn_Print_Area_2_1_1_1_1_1_1_1_1_1" localSheetId="3">#REF!</definedName>
    <definedName name="Excel_BuiltIn_Print_Area_2_1_1_1_1_1_1_1_1_1">#REF!</definedName>
    <definedName name="Excel_BuiltIn_Print_Area_2_1_1_1_1_1_1_1_1_1_1" localSheetId="3">#REF!</definedName>
    <definedName name="Excel_BuiltIn_Print_Area_2_1_1_1_1_1_1_1_1_1_1">#REF!</definedName>
    <definedName name="Excel_BuiltIn_Print_Area_2_1_1_1_1_1_1_1_1_1_1_1" localSheetId="3">#REF!</definedName>
    <definedName name="Excel_BuiltIn_Print_Area_2_1_1_1_1_1_1_1_1_1_1_1">#REF!</definedName>
    <definedName name="Excel_BuiltIn_Print_Area_2_1_1_1_1_1_1_1_1_1_1_1_1" localSheetId="3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 localSheetId="3">#REF!</definedName>
    <definedName name="Excel_BuiltIn_Print_Area_20_1">#REF!</definedName>
    <definedName name="Excel_BuiltIn_Print_Area_21_1" localSheetId="3">#REF!</definedName>
    <definedName name="Excel_BuiltIn_Print_Area_21_1">#REF!</definedName>
    <definedName name="Excel_BuiltIn_Print_Area_21_1_1" localSheetId="3">#REF!</definedName>
    <definedName name="Excel_BuiltIn_Print_Area_21_1_1">#REF!</definedName>
    <definedName name="Excel_BuiltIn_Print_Area_22" localSheetId="3">#REF!</definedName>
    <definedName name="Excel_BuiltIn_Print_Area_22">#REF!</definedName>
    <definedName name="Excel_BuiltIn_Print_Area_23" localSheetId="3">#REF!</definedName>
    <definedName name="Excel_BuiltIn_Print_Area_23">#REF!</definedName>
    <definedName name="Excel_BuiltIn_Print_Area_24" localSheetId="3">#REF!</definedName>
    <definedName name="Excel_BuiltIn_Print_Area_24">#REF!</definedName>
    <definedName name="Excel_BuiltIn_Print_Area_24_1" localSheetId="3">#REF!</definedName>
    <definedName name="Excel_BuiltIn_Print_Area_24_1">#REF!</definedName>
    <definedName name="Excel_BuiltIn_Print_Area_24_1_1" localSheetId="3">#REF!</definedName>
    <definedName name="Excel_BuiltIn_Print_Area_24_1_1">#REF!</definedName>
    <definedName name="Excel_BuiltIn_Print_Area_24_1_1_1" localSheetId="3">#REF!</definedName>
    <definedName name="Excel_BuiltIn_Print_Area_24_1_1_1">#REF!</definedName>
    <definedName name="Excel_BuiltIn_Print_Area_24_1_1_1_1" localSheetId="3">#REF!</definedName>
    <definedName name="Excel_BuiltIn_Print_Area_24_1_1_1_1">#REF!</definedName>
    <definedName name="Excel_BuiltIn_Print_Area_24_1_1_1_1_1" localSheetId="3">#REF!</definedName>
    <definedName name="Excel_BuiltIn_Print_Area_24_1_1_1_1_1">#REF!</definedName>
    <definedName name="Excel_BuiltIn_Print_Area_24_1_1_1_1_1_1" localSheetId="3">#REF!</definedName>
    <definedName name="Excel_BuiltIn_Print_Area_24_1_1_1_1_1_1">#REF!</definedName>
    <definedName name="Excel_BuiltIn_Print_Area_25_1" localSheetId="3">#REF!</definedName>
    <definedName name="Excel_BuiltIn_Print_Area_25_1">#REF!</definedName>
    <definedName name="Excel_BuiltIn_Print_Area_25_1_1" localSheetId="3">#REF!</definedName>
    <definedName name="Excel_BuiltIn_Print_Area_25_1_1">#REF!</definedName>
    <definedName name="Excel_BuiltIn_Print_Area_25_1_1_1" localSheetId="3">#REF!</definedName>
    <definedName name="Excel_BuiltIn_Print_Area_25_1_1_1">#REF!</definedName>
    <definedName name="Excel_BuiltIn_Print_Area_25_1_1_1_1" localSheetId="3">#REF!</definedName>
    <definedName name="Excel_BuiltIn_Print_Area_25_1_1_1_1">#REF!</definedName>
    <definedName name="Excel_BuiltIn_Print_Area_25_1_1_1_1_1" localSheetId="3">#REF!</definedName>
    <definedName name="Excel_BuiltIn_Print_Area_25_1_1_1_1_1">#REF!</definedName>
    <definedName name="Excel_BuiltIn_Print_Area_25_1_1_1_1_1_1" localSheetId="3">#REF!</definedName>
    <definedName name="Excel_BuiltIn_Print_Area_25_1_1_1_1_1_1">#REF!</definedName>
    <definedName name="Excel_BuiltIn_Print_Area_25_1_1_1_1_1_1_1" localSheetId="3">#REF!</definedName>
    <definedName name="Excel_BuiltIn_Print_Area_25_1_1_1_1_1_1_1">#REF!</definedName>
    <definedName name="Excel_BuiltIn_Print_Area_25_1_1_1_1_1_1_1_1" localSheetId="3">#REF!</definedName>
    <definedName name="Excel_BuiltIn_Print_Area_25_1_1_1_1_1_1_1_1">#REF!</definedName>
    <definedName name="Excel_BuiltIn_Print_Area_25_1_1_1_1_1_1_1_1_1" localSheetId="3">#REF!</definedName>
    <definedName name="Excel_BuiltIn_Print_Area_25_1_1_1_1_1_1_1_1_1">#REF!</definedName>
    <definedName name="Excel_BuiltIn_Print_Area_25_1_1_1_1_1_1_1_1_1_1" localSheetId="3">#REF!</definedName>
    <definedName name="Excel_BuiltIn_Print_Area_25_1_1_1_1_1_1_1_1_1_1">#REF!</definedName>
    <definedName name="Excel_BuiltIn_Print_Area_26" localSheetId="3">#REF!</definedName>
    <definedName name="Excel_BuiltIn_Print_Area_26">#REF!</definedName>
    <definedName name="Excel_BuiltIn_Print_Area_26_1" localSheetId="3">#REF!</definedName>
    <definedName name="Excel_BuiltIn_Print_Area_26_1">#REF!</definedName>
    <definedName name="Excel_BuiltIn_Print_Area_26_1_1" localSheetId="3">#REF!</definedName>
    <definedName name="Excel_BuiltIn_Print_Area_26_1_1">#REF!</definedName>
    <definedName name="Excel_BuiltIn_Print_Area_26_1_1_1" localSheetId="3">#REF!</definedName>
    <definedName name="Excel_BuiltIn_Print_Area_26_1_1_1">#REF!</definedName>
    <definedName name="Excel_BuiltIn_Print_Area_26_1_1_1_1" localSheetId="3">#REF!</definedName>
    <definedName name="Excel_BuiltIn_Print_Area_26_1_1_1_1">#REF!</definedName>
    <definedName name="Excel_BuiltIn_Print_Area_27_1" localSheetId="3">#REF!</definedName>
    <definedName name="Excel_BuiltIn_Print_Area_27_1">#REF!</definedName>
    <definedName name="Excel_BuiltIn_Print_Area_27_1_1" localSheetId="3">#REF!</definedName>
    <definedName name="Excel_BuiltIn_Print_Area_27_1_1">#REF!</definedName>
    <definedName name="Excel_BuiltIn_Print_Area_27_1_1_1" localSheetId="3">#REF!</definedName>
    <definedName name="Excel_BuiltIn_Print_Area_27_1_1_1">#REF!</definedName>
    <definedName name="Excel_BuiltIn_Print_Area_28_1" localSheetId="3">#REF!</definedName>
    <definedName name="Excel_BuiltIn_Print_Area_28_1">#REF!</definedName>
    <definedName name="Excel_BuiltIn_Print_Area_3_1" localSheetId="3">#REF!</definedName>
    <definedName name="Excel_BuiltIn_Print_Area_3_1">#REF!</definedName>
    <definedName name="Excel_BuiltIn_Print_Area_3_1_1" localSheetId="3">(#REF!,#REF!)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 localSheetId="3">(#REF!,#REF!)</definedName>
    <definedName name="Excel_BuiltIn_Print_Area_3_1_1_32">(#REF!,#REF!)</definedName>
    <definedName name="Excel_BuiltIn_Print_Area_3_1_1_32_38" localSheetId="3">(#REF!,#REF!)</definedName>
    <definedName name="Excel_BuiltIn_Print_Area_3_1_1_32_38">(#REF!,#REF!)</definedName>
    <definedName name="Excel_BuiltIn_Print_Area_3_1_1_33" localSheetId="3">(#REF!,#REF!)</definedName>
    <definedName name="Excel_BuiltIn_Print_Area_3_1_1_33">(#REF!,#REF!)</definedName>
    <definedName name="Excel_BuiltIn_Print_Area_3_1_1_33_38" localSheetId="3">(#REF!,#REF!)</definedName>
    <definedName name="Excel_BuiltIn_Print_Area_3_1_1_33_38">(#REF!,#REF!)</definedName>
    <definedName name="Excel_BuiltIn_Print_Area_3_1_1_38" localSheetId="3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 localSheetId="3">(#REF!,#REF!)</definedName>
    <definedName name="Excel_BuiltIn_Print_Area_3_1_17">(#REF!,#REF!)</definedName>
    <definedName name="Excel_BuiltIn_Print_Area_3_1_17_32" localSheetId="3">(#REF!,#REF!)</definedName>
    <definedName name="Excel_BuiltIn_Print_Area_3_1_17_32">(#REF!,#REF!)</definedName>
    <definedName name="Excel_BuiltIn_Print_Area_3_1_17_32_38" localSheetId="3">(#REF!,#REF!)</definedName>
    <definedName name="Excel_BuiltIn_Print_Area_3_1_17_32_38">(#REF!,#REF!)</definedName>
    <definedName name="Excel_BuiltIn_Print_Area_3_1_17_33" localSheetId="3">(#REF!,#REF!)</definedName>
    <definedName name="Excel_BuiltIn_Print_Area_3_1_17_33">(#REF!,#REF!)</definedName>
    <definedName name="Excel_BuiltIn_Print_Area_3_1_17_33_38" localSheetId="3">(#REF!,#REF!)</definedName>
    <definedName name="Excel_BuiltIn_Print_Area_3_1_17_33_38">(#REF!,#REF!)</definedName>
    <definedName name="Excel_BuiltIn_Print_Area_3_1_17_38" localSheetId="3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 localSheetId="3">#REF!</definedName>
    <definedName name="Excel_BuiltIn_Print_Area_30_1">#REF!</definedName>
    <definedName name="Excel_BuiltIn_Print_Area_31" localSheetId="3">#REF!</definedName>
    <definedName name="Excel_BuiltIn_Print_Area_31">#REF!</definedName>
    <definedName name="Excel_BuiltIn_Print_Area_32" localSheetId="3">#REF!</definedName>
    <definedName name="Excel_BuiltIn_Print_Area_32">#REF!</definedName>
    <definedName name="Excel_BuiltIn_Print_Area_33" localSheetId="3">#REF!</definedName>
    <definedName name="Excel_BuiltIn_Print_Area_33">#REF!</definedName>
    <definedName name="Excel_BuiltIn_Print_Area_34" localSheetId="3">#REF!</definedName>
    <definedName name="Excel_BuiltIn_Print_Area_34">#REF!</definedName>
    <definedName name="Excel_BuiltIn_Print_Area_35" localSheetId="3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 localSheetId="3">#REF!</definedName>
    <definedName name="Excel_BuiltIn_Print_Area_4_1_1_1_1_1_1_1_1_1_1_1_1_1_1">#REF!</definedName>
    <definedName name="Excel_BuiltIn_Print_Area_4_1_1_1_1_1_1_1_1_1_1_1_1_1_1_1" localSheetId="3">#REF!</definedName>
    <definedName name="Excel_BuiltIn_Print_Area_4_1_1_1_1_1_1_1_1_1_1_1_1_1_1_1">#REF!</definedName>
    <definedName name="Excel_BuiltIn_Print_Area_4_1_1_1_1_1_1_1_1_1_1_1_1_1_1_1_1" localSheetId="3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 localSheetId="3">#REF!</definedName>
    <definedName name="Excel_BuiltIn_Print_Area_44_1">#REF!</definedName>
    <definedName name="Excel_BuiltIn_Print_Area_45_1" localSheetId="3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 localSheetId="3">#REF!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 localSheetId="3">#REF!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 localSheetId="3">#REF!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 localSheetId="3">#REF!</definedName>
    <definedName name="Excel_BuiltIn_Print_Area_8_1_1_1_1_1_1">#REF!</definedName>
    <definedName name="Excel_BuiltIn_Print_Area_8_1_1_1_1_1_1_1" localSheetId="3">#REF!</definedName>
    <definedName name="Excel_BuiltIn_Print_Area_8_1_1_1_1_1_1_1">#REF!</definedName>
    <definedName name="Excel_BuiltIn_Print_Area_8_1_1_1_1_1_1_1_1" localSheetId="3">#REF!</definedName>
    <definedName name="Excel_BuiltIn_Print_Area_8_1_1_1_1_1_1_1_1">#REF!</definedName>
    <definedName name="Excel_BuiltIn_Print_Area_8_1_1_1_1_1_1_1_1_1" localSheetId="3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 localSheetId="3">#REF!</definedName>
    <definedName name="Excel_BuiltIn_Print_Area_9_1_1_1_1_1_1">#REF!</definedName>
    <definedName name="Excel_BuiltIn_Print_Area_9_1_1_1_1_1_1_1" localSheetId="3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 localSheetId="3">#REF!</definedName>
    <definedName name="Excel_BuiltIn_Print_Titles_1_1_1">#REF!</definedName>
    <definedName name="Excel_BuiltIn_Print_Titles_1_1_1_1">"$#REF!.$A$1:$IE$21"</definedName>
    <definedName name="Excel_BuiltIn_Print_Titles_10" localSheetId="3">#REF!</definedName>
    <definedName name="Excel_BuiltIn_Print_Titles_10">#REF!</definedName>
    <definedName name="Excel_BuiltIn_Print_Titles_10_1" localSheetId="3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 localSheetId="3">#REF!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 localSheetId="3">#REF!</definedName>
    <definedName name="Excel_BuiltIn_Print_Titles_12">#REF!</definedName>
    <definedName name="Excel_BuiltIn_Print_Titles_12_1" localSheetId="3">#REF!</definedName>
    <definedName name="Excel_BuiltIn_Print_Titles_12_1">#REF!</definedName>
    <definedName name="Excel_BuiltIn_Print_Titles_12_1_1">"$#REF!.$A$2:$FH$119"</definedName>
    <definedName name="Excel_BuiltIn_Print_Titles_13_1_1" localSheetId="3">#REF!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 localSheetId="3">#REF!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 localSheetId="3">#REF!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 localSheetId="3">#REF!</definedName>
    <definedName name="Excel_BuiltIn_Print_Titles_32">#REF!</definedName>
    <definedName name="Excel_BuiltIn_Print_Titles_33" localSheetId="3">#REF!</definedName>
    <definedName name="Excel_BuiltIn_Print_Titles_33">#REF!</definedName>
    <definedName name="Excel_BuiltIn_Print_Titles_34" localSheetId="3">#REF!</definedName>
    <definedName name="Excel_BuiltIn_Print_Titles_34">#REF!</definedName>
    <definedName name="Excel_BuiltIn_Print_Titles_35" localSheetId="3">#REF!</definedName>
    <definedName name="Excel_BuiltIn_Print_Titles_35">#REF!</definedName>
    <definedName name="Excel_BuiltIn_Print_Titles_4" localSheetId="3">#REF!</definedName>
    <definedName name="Excel_BuiltIn_Print_Titles_4">#REF!</definedName>
    <definedName name="Excel_BuiltIn_Print_Titles_4_1" localSheetId="3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 localSheetId="3">#REF!</definedName>
    <definedName name="Excel_BuiltIn_Print_Titles_4_1_1_1_1_1">#REF!</definedName>
    <definedName name="Excel_BuiltIn_Print_Titles_44_1" localSheetId="3">#REF!</definedName>
    <definedName name="Excel_BuiltIn_Print_Titles_44_1">#REF!</definedName>
    <definedName name="Excel_BuiltIn_Print_Titles_45_1" localSheetId="3">#REF!</definedName>
    <definedName name="Excel_BuiltIn_Print_Titles_45_1">#REF!</definedName>
    <definedName name="Excel_BuiltIn_Print_Titles_5_1" localSheetId="3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 localSheetId="3">#REF!</definedName>
    <definedName name="Excel_BuiltIn_Print_Titles_6_1">#REF!</definedName>
    <definedName name="Excel_BuiltIn_Print_Titles_6_1_1">NA()</definedName>
    <definedName name="Excel_BuiltIn_Print_Titles_6_1_1_1_1_1" localSheetId="3">#REF!</definedName>
    <definedName name="Excel_BuiltIn_Print_Titles_6_1_1_1_1_1">#REF!</definedName>
    <definedName name="Excel_BuiltIn_Print_Titles_7" localSheetId="3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 localSheetId="3">#REF!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 localSheetId="3">#REF!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 localSheetId="3">#REF!</definedName>
    <definedName name="Excel_BuiltIn_Print_Titles_9_1">#REF!</definedName>
    <definedName name="Excel_BuiltIn_Print_Titles_9_1_1" localSheetId="3">#REF!</definedName>
    <definedName name="Excel_BuiltIn_Print_Titles_9_1_1">#REF!</definedName>
    <definedName name="Excel_BuiltIn_Print_Titles_9_1_1_1" localSheetId="3">#REF!</definedName>
    <definedName name="Excel_BuiltIn_Print_Titles_9_1_1_1">#REF!</definedName>
    <definedName name="Excel_BuiltIn_Print_Titles_9_1_1_1_1" localSheetId="3">#REF!</definedName>
    <definedName name="Excel_BuiltIn_Print_Titles_9_1_1_1_1">#REF!</definedName>
    <definedName name="EXT_LAB" localSheetId="3">#REF!</definedName>
    <definedName name="EXT_LAB">#REF!</definedName>
    <definedName name="EXT_MAT" localSheetId="3">#REF!</definedName>
    <definedName name="EXT_MAT">#REF!</definedName>
    <definedName name="_xlnm.Extract" localSheetId="3">#REF!</definedName>
    <definedName name="_xlnm.Extract">#REF!</definedName>
    <definedName name="f" localSheetId="3">#REF!</definedName>
    <definedName name="f">#REF!</definedName>
    <definedName name="F_S" localSheetId="3">#REF!</definedName>
    <definedName name="F_S">#REF!</definedName>
    <definedName name="F_SL" localSheetId="3">'3.ปร.4 ALL'!FST:('3.ปร.4 ALL'!FSB)</definedName>
    <definedName name="F_SL" localSheetId="4">[0]!FST:([0]!FSB)</definedName>
    <definedName name="F_SL">[0]!FST:([0]!FSB)</definedName>
    <definedName name="f2_beam" localSheetId="3">#REF!</definedName>
    <definedName name="f2_beam">#REF!</definedName>
    <definedName name="f2_slab" localSheetId="3">#REF!</definedName>
    <definedName name="f2_slab">#REF!</definedName>
    <definedName name="fa" localSheetId="3">#REF!</definedName>
    <definedName name="fa">#REF!</definedName>
    <definedName name="FACTOR" localSheetId="3">#REF!</definedName>
    <definedName name="FACTOR">#REF!</definedName>
    <definedName name="FACTORY" localSheetId="4" hidden="1">{#N/A,#N/A,TRUE,"SUM";#N/A,#N/A,TRUE,"EE";#N/A,#N/A,TRUE,"AC";#N/A,#N/A,TRUE,"SN"}</definedName>
    <definedName name="FACTORY" hidden="1">{#N/A,#N/A,TRUE,"SUM";#N/A,#N/A,TRUE,"EE";#N/A,#N/A,TRUE,"AC";#N/A,#N/A,TRUE,"SN"}</definedName>
    <definedName name="ffd" localSheetId="3">#REF!</definedName>
    <definedName name="ffd">#REF!</definedName>
    <definedName name="fff">"'file://Admin36/d/PROJECT -   SLG/ทั่วไป/BOQ-พื้น-st.louis-bg.xls'#$Fl.$#REF!$#REF!:$#REF!$#REF!"</definedName>
    <definedName name="fffd" localSheetId="3">#REF!</definedName>
    <definedName name="fffd">#REF!</definedName>
    <definedName name="ffffd" localSheetId="4" hidden="1">{#N/A,#N/A,TRUE,"SUM";#N/A,#N/A,TRUE,"EE";#N/A,#N/A,TRUE,"AC";#N/A,#N/A,TRUE,"SN"}</definedName>
    <definedName name="ffffd" hidden="1">{#N/A,#N/A,TRUE,"SUM";#N/A,#N/A,TRUE,"EE";#N/A,#N/A,TRUE,"AC";#N/A,#N/A,TRUE,"SN"}</definedName>
    <definedName name="fffff" localSheetId="3">#REF!</definedName>
    <definedName name="fffff">#REF!</definedName>
    <definedName name="fgff" localSheetId="4" hidden="1">{#N/A,#N/A,TRUE,"SUM";#N/A,#N/A,TRUE,"EE";#N/A,#N/A,TRUE,"AC";#N/A,#N/A,TRUE,"SN"}</definedName>
    <definedName name="fgff" hidden="1">{#N/A,#N/A,TRUE,"SUM";#N/A,#N/A,TRUE,"EE";#N/A,#N/A,TRUE,"AC";#N/A,#N/A,TRUE,"SN"}</definedName>
    <definedName name="FIT" localSheetId="3">#REF!</definedName>
    <definedName name="FIT">#REF!</definedName>
    <definedName name="FITFS" localSheetId="3">#REF!</definedName>
    <definedName name="FITFS">#REF!</definedName>
    <definedName name="FITT" localSheetId="3">#REF!</definedName>
    <definedName name="FITT">#REF!</definedName>
    <definedName name="floor" localSheetId="3">#REF!</definedName>
    <definedName name="floor">#REF!</definedName>
    <definedName name="FOR" localSheetId="3">'3.ปร.4 ALL'!STOP2:'3.ปร.4 ALL'!STOP2E</definedName>
    <definedName name="FOR" localSheetId="4">[0]!STOP2:[0]!STOP2E</definedName>
    <definedName name="FOR">[0]!STOP2:[0]!STOP2E</definedName>
    <definedName name="Formula">"$#REF!.$#REF!$#REF!:$#REF!$#REF!"</definedName>
    <definedName name="FR" localSheetId="3">#REF!</definedName>
    <definedName name="FR">#REF!</definedName>
    <definedName name="FSB" localSheetId="3">#REF!</definedName>
    <definedName name="FSB">#REF!</definedName>
    <definedName name="FSDATA" localSheetId="3">#REF!</definedName>
    <definedName name="FSDATA">#REF!</definedName>
    <definedName name="FST" localSheetId="3">#REF!</definedName>
    <definedName name="FST">#REF!</definedName>
    <definedName name="FT" localSheetId="3">[15]AC!#REF!</definedName>
    <definedName name="FT">[15]AC!#REF!</definedName>
    <definedName name="g" localSheetId="3">#REF!</definedName>
    <definedName name="g">#REF!</definedName>
    <definedName name="gf_slab" localSheetId="3">#REF!</definedName>
    <definedName name="gf_slab">#REF!</definedName>
    <definedName name="GGGGG" localSheetId="4" hidden="1">{#N/A,#N/A,TRUE,"SUM";#N/A,#N/A,TRUE,"EE";#N/A,#N/A,TRUE,"AC";#N/A,#N/A,TRUE,"SN"}</definedName>
    <definedName name="GGGGG" hidden="1">{#N/A,#N/A,TRUE,"SUM";#N/A,#N/A,TRUE,"EE";#N/A,#N/A,TRUE,"AC";#N/A,#N/A,TRUE,"SN"}</definedName>
    <definedName name="gh" localSheetId="3">#REF!</definedName>
    <definedName name="gh">#REF!</definedName>
    <definedName name="GIU" localSheetId="3">#REF!</definedName>
    <definedName name="GIU">#REF!</definedName>
    <definedName name="GRAND" localSheetId="3">'[16]Book 1 Summary'!#REF!</definedName>
    <definedName name="GRAND">'[16]Book 1 Summary'!#REF!</definedName>
    <definedName name="GrandTotal" localSheetId="3">[17]Quotation!#REF!</definedName>
    <definedName name="GrandTotal">[17]Quotation!#REF!</definedName>
    <definedName name="GREASE" localSheetId="3">#REF!</definedName>
    <definedName name="GREASE">#REF!</definedName>
    <definedName name="GS" localSheetId="4" hidden="1">{#N/A,#N/A,TRUE,"Str.";#N/A,#N/A,TRUE,"Steel &amp; Roof";#N/A,#N/A,TRUE,"Arc.";#N/A,#N/A,TRUE,"Preliminary";#N/A,#N/A,TRUE,"Sum_Prelim"}</definedName>
    <definedName name="GS" hidden="1">{#N/A,#N/A,TRUE,"Str.";#N/A,#N/A,TRUE,"Steel &amp; Roof";#N/A,#N/A,TRUE,"Arc.";#N/A,#N/A,TRUE,"Preliminary";#N/A,#N/A,TRUE,"Sum_Prelim"}</definedName>
    <definedName name="Gss" localSheetId="4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 localSheetId="3">#REF!</definedName>
    <definedName name="HAJIME">#REF!</definedName>
    <definedName name="HHHHHH" localSheetId="4" hidden="1">{#N/A,#N/A,TRUE,"SUM";#N/A,#N/A,TRUE,"EE";#N/A,#N/A,TRUE,"AC";#N/A,#N/A,TRUE,"SN"}</definedName>
    <definedName name="HHHHHH" hidden="1">{#N/A,#N/A,TRUE,"SUM";#N/A,#N/A,TRUE,"EE";#N/A,#N/A,TRUE,"AC";#N/A,#N/A,TRUE,"SN"}</definedName>
    <definedName name="hmom" localSheetId="4" hidden="1">{#N/A,#N/A,TRUE,"SUM";#N/A,#N/A,TRUE,"EE";#N/A,#N/A,TRUE,"AC";#N/A,#N/A,TRUE,"SN"}</definedName>
    <definedName name="hmom" hidden="1">{#N/A,#N/A,TRUE,"SUM";#N/A,#N/A,TRUE,"EE";#N/A,#N/A,TRUE,"AC";#N/A,#N/A,TRUE,"SN"}</definedName>
    <definedName name="HOLLOW" localSheetId="3">#REF!</definedName>
    <definedName name="HOLLOW">#REF!</definedName>
    <definedName name="HTML_CodePage" hidden="1">874</definedName>
    <definedName name="HTML_Control" localSheetId="4" hidden="1">{"'Curriculum Vitae'!$D$54:$G$57","'Curriculum Vitae'!$C$54"}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 localSheetId="3">#REF!</definedName>
    <definedName name="i">#REF!</definedName>
    <definedName name="i7y" localSheetId="3">#REF!</definedName>
    <definedName name="i7y">#REF!</definedName>
    <definedName name="ie" localSheetId="3">#REF!</definedName>
    <definedName name="ie">#REF!</definedName>
    <definedName name="ii" localSheetId="3">#REF!</definedName>
    <definedName name="ii">#REF!</definedName>
    <definedName name="insit_conc" localSheetId="3">#REF!</definedName>
    <definedName name="insit_conc">#REF!</definedName>
    <definedName name="INSU" localSheetId="3">#REF!</definedName>
    <definedName name="INSU">#REF!</definedName>
    <definedName name="INSU_2" localSheetId="3">#REF!</definedName>
    <definedName name="INSU_2">#REF!</definedName>
    <definedName name="ITEM" localSheetId="3">#REF!</definedName>
    <definedName name="ITEM">#REF!</definedName>
    <definedName name="jhfuh" localSheetId="3">#REF!</definedName>
    <definedName name="jhfuh">#REF!</definedName>
    <definedName name="jk" localSheetId="3">#REF!</definedName>
    <definedName name="jk">#REF!</definedName>
    <definedName name="jy" localSheetId="3">#REF!</definedName>
    <definedName name="jy">#REF!</definedName>
    <definedName name="KOP" localSheetId="3">#REF!</definedName>
    <definedName name="KOP">#REF!</definedName>
    <definedName name="KOUNT" localSheetId="3">#REF!</definedName>
    <definedName name="KOUNT">#REF!</definedName>
    <definedName name="ku" localSheetId="3">#REF!</definedName>
    <definedName name="ku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>#REF!</definedName>
    <definedName name="L_UNIT" localSheetId="3">#REF!</definedName>
    <definedName name="L_UNIT">#REF!</definedName>
    <definedName name="LABO" localSheetId="3">#REF!</definedName>
    <definedName name="LABO">#REF!</definedName>
    <definedName name="lady">"Picture 223"</definedName>
    <definedName name="li" localSheetId="3">#REF!</definedName>
    <definedName name="li">#REF!</definedName>
    <definedName name="ll" localSheetId="3">#REF!</definedName>
    <definedName name="ll">#REF!</definedName>
    <definedName name="LLOOO" localSheetId="3">#REF!</definedName>
    <definedName name="LLOOO">#REF!</definedName>
    <definedName name="M" localSheetId="1">[0]!HAJIME:[18]!OWARI</definedName>
    <definedName name="M" localSheetId="3">'3.ปร.4 ALL'!HAJIME:[18]!OWARI</definedName>
    <definedName name="M" localSheetId="4">HAJIME:[18]!OWARI</definedName>
    <definedName name="M" localSheetId="6">[0]!HAJIME:[18]!OWARI</definedName>
    <definedName name="M" localSheetId="7">[0]!HAJIME:[18]!OWARI</definedName>
    <definedName name="M">HAJIME:[18]!OWARI</definedName>
    <definedName name="M__PGUP_7__U_._">#N/A</definedName>
    <definedName name="M_UNIT" localSheetId="3">#REF!</definedName>
    <definedName name="M_UNIT">#REF!</definedName>
    <definedName name="Main" localSheetId="3">'3.ปร.4 ALL'!STOP:'3.ปร.4 ALL'!STOPE</definedName>
    <definedName name="Main" localSheetId="4">[0]!STOP:[0]!STOPE</definedName>
    <definedName name="Main">[0]!STOP:[0]!STOPE</definedName>
    <definedName name="MandE_LAB" localSheetId="3">#REF!</definedName>
    <definedName name="MandE_LAB">#REF!</definedName>
    <definedName name="MandE_MAT" localSheetId="3">#REF!</definedName>
    <definedName name="MandE_MAT">#REF!</definedName>
    <definedName name="Mason" localSheetId="3">#REF!</definedName>
    <definedName name="Mason">#REF!</definedName>
    <definedName name="Meinhardt__Thailand__Ltd." localSheetId="3">#REF!</definedName>
    <definedName name="Meinhardt__Thailand__Ltd.">#REF!</definedName>
    <definedName name="MEZZ_TOP" localSheetId="3">#REF!</definedName>
    <definedName name="MEZZ_TOP">#REF!</definedName>
    <definedName name="misc" localSheetId="3">#REF!</definedName>
    <definedName name="misc">#REF!</definedName>
    <definedName name="misc_struc" localSheetId="3">#REF!</definedName>
    <definedName name="misc_struc">#REF!</definedName>
    <definedName name="MP" localSheetId="3">#REF!</definedName>
    <definedName name="MP">#REF!</definedName>
    <definedName name="name" localSheetId="3">#REF!</definedName>
    <definedName name="name">#REF!</definedName>
    <definedName name="name5" localSheetId="3">#REF!</definedName>
    <definedName name="name5">#REF!</definedName>
    <definedName name="name6" localSheetId="3">#REF!</definedName>
    <definedName name="name6">#REF!</definedName>
    <definedName name="names" localSheetId="3">#REF!</definedName>
    <definedName name="names">#REF!</definedName>
    <definedName name="no" localSheetId="3">#REF!</definedName>
    <definedName name="no">#REF!</definedName>
    <definedName name="no.3" localSheetId="3">#REF!</definedName>
    <definedName name="no.3">#REF!</definedName>
    <definedName name="NOIFS" localSheetId="3">#REF!</definedName>
    <definedName name="NOIFS">#REF!</definedName>
    <definedName name="NOIP" localSheetId="3">#REF!</definedName>
    <definedName name="NOIP">#REF!</definedName>
    <definedName name="NOIT" localSheetId="3">#REF!</definedName>
    <definedName name="NOIT">#REF!</definedName>
    <definedName name="NOMFS" localSheetId="3">#REF!</definedName>
    <definedName name="NOMFS">#REF!</definedName>
    <definedName name="NOMP" localSheetId="3">#REF!</definedName>
    <definedName name="NOMP">#REF!</definedName>
    <definedName name="NOMT" localSheetId="3">#REF!</definedName>
    <definedName name="NOMT">#REF!</definedName>
    <definedName name="NUMBER" localSheetId="3">#REF!</definedName>
    <definedName name="NUMBER">#REF!</definedName>
    <definedName name="NYA1C" localSheetId="3">#REF!</definedName>
    <definedName name="NYA1C">#REF!</definedName>
    <definedName name="NYM2C" localSheetId="3">#REF!</definedName>
    <definedName name="NYM2C">#REF!</definedName>
    <definedName name="O">"$#REF!.$#REF!$#REF!:$#REF!$#REF!"</definedName>
    <definedName name="OAD" localSheetId="3">#REF!</definedName>
    <definedName name="OAD">#REF!</definedName>
    <definedName name="OIL" localSheetId="1">[0]!HAJIME:[18]!OWARI</definedName>
    <definedName name="OIL" localSheetId="3">'3.ปร.4 ALL'!HAJIME:[18]!OWARI</definedName>
    <definedName name="OIL" localSheetId="4">HAJIME:[18]!OWARI</definedName>
    <definedName name="OIL" localSheetId="6">[0]!HAJIME:[18]!OWARI</definedName>
    <definedName name="OIL" localSheetId="7">[0]!HAJIME:[18]!OWARI</definedName>
    <definedName name="OIL">HAJIME:[18]!OWARI</definedName>
    <definedName name="op" localSheetId="3">#REF!</definedName>
    <definedName name="op">#REF!</definedName>
    <definedName name="OTHER_LAB" localSheetId="3">#REF!</definedName>
    <definedName name="OTHER_LAB">#REF!</definedName>
    <definedName name="OTHER_MAT" localSheetId="3">#REF!</definedName>
    <definedName name="OTHER_MAT">#REF!</definedName>
    <definedName name="Out">"$#REF!.$#REF!$#REF!:$#REF!$#REF!"</definedName>
    <definedName name="OWARI" localSheetId="3">#REF!</definedName>
    <definedName name="OWARI">#REF!</definedName>
    <definedName name="P">"$#REF!.$#REF!$#REF!:$#REF!$#REF!"</definedName>
    <definedName name="p_d" localSheetId="3">#REF!</definedName>
    <definedName name="p_d">#REF!</definedName>
    <definedName name="p_d1" localSheetId="3">#REF!</definedName>
    <definedName name="p_d1">#REF!</definedName>
    <definedName name="pageonetotal" localSheetId="3">#REF!</definedName>
    <definedName name="pageonetotal">#REF!</definedName>
    <definedName name="pagethreetotal" localSheetId="3">#REF!</definedName>
    <definedName name="pagethreetotal">#REF!</definedName>
    <definedName name="pagetwototal" localSheetId="3">#REF!</definedName>
    <definedName name="pagetwototal">#REF!</definedName>
    <definedName name="PAIN" localSheetId="3">#REF!</definedName>
    <definedName name="PAIN">#REF!</definedName>
    <definedName name="PART" localSheetId="3">[19]Sheet1!#REF!</definedName>
    <definedName name="PART">[19]Sheet1!#REF!</definedName>
    <definedName name="partition" localSheetId="3">#REF!</definedName>
    <definedName name="partition">#REF!</definedName>
    <definedName name="pavement" localSheetId="3">#REF!</definedName>
    <definedName name="pavement">#REF!</definedName>
    <definedName name="PF_S" localSheetId="3">#REF!</definedName>
    <definedName name="PF_S">#REF!</definedName>
    <definedName name="PIL" localSheetId="3">#REF!</definedName>
    <definedName name="PIL">#REF!</definedName>
    <definedName name="PIP" localSheetId="3">#REF!</definedName>
    <definedName name="PIP">#REF!</definedName>
    <definedName name="PIPE" localSheetId="3">#REF!</definedName>
    <definedName name="PIPE">#REF!</definedName>
    <definedName name="PLAT" localSheetId="3">#REF!</definedName>
    <definedName name="PLAT">#REF!</definedName>
    <definedName name="PLP" localSheetId="3">#REF!</definedName>
    <definedName name="PLP">#REF!</definedName>
    <definedName name="pnt" localSheetId="3">#REF!</definedName>
    <definedName name="pnt">#REF!</definedName>
    <definedName name="PRE_LAB" localSheetId="3">#REF!</definedName>
    <definedName name="PRE_LAB">#REF!</definedName>
    <definedName name="PRE_MAT" localSheetId="3">#REF!</definedName>
    <definedName name="PRE_MAT">#REF!</definedName>
    <definedName name="PREBEAM" localSheetId="3">#REF!</definedName>
    <definedName name="PREBEAM">#REF!</definedName>
    <definedName name="prelim" localSheetId="3">#REF!</definedName>
    <definedName name="prelim">#REF!</definedName>
    <definedName name="preliminary" localSheetId="3">#REF!</definedName>
    <definedName name="preliminary">#REF!</definedName>
    <definedName name="pri" localSheetId="4" hidden="1">{#N/A,#N/A,TRUE,"Str.";#N/A,#N/A,TRUE,"Steel &amp; Roof";#N/A,#N/A,TRUE,"Arc.";#N/A,#N/A,TRUE,"Preliminary";#N/A,#N/A,TRUE,"Sum_Prelim"}</definedName>
    <definedName name="pri" hidden="1">{#N/A,#N/A,TRUE,"Str.";#N/A,#N/A,TRUE,"Steel &amp; Roof";#N/A,#N/A,TRUE,"Arc.";#N/A,#N/A,TRUE,"Preliminary";#N/A,#N/A,TRUE,"Sum_Prelim"}</definedName>
    <definedName name="PRINT" localSheetId="3">#REF!</definedName>
    <definedName name="PRINT">#REF!</definedName>
    <definedName name="_xlnm.Print_Area" localSheetId="1">'1. ปร.6'!$A$1:$E$23</definedName>
    <definedName name="_xlnm.Print_Area" localSheetId="2">'2. ปร.5 '!$A$1:$E$21</definedName>
    <definedName name="_xlnm.Print_Area" localSheetId="3">'3.ปร.4 ALL'!$A$1:$J$24</definedName>
    <definedName name="_xlnm.Print_Area" localSheetId="4">'4. ปร.4 ST'!$A$1:$J$106</definedName>
    <definedName name="_xlnm.Print_Area" localSheetId="5">'5. ปร.4 AR'!$A$1:$J$80</definedName>
    <definedName name="_xlnm.Print_Area" localSheetId="6">'6. ปร.4 EE1'!$A$1:$J$62</definedName>
    <definedName name="_xlnm.Print_Area" localSheetId="7">'7. ปร.4 SAN'!$A$1:$J$48</definedName>
    <definedName name="_xlnm.Print_Area" localSheetId="8">'8 ปร.4  ครุภัณฑ์'!$A$1:$J$44</definedName>
    <definedName name="_xlnm.Print_Area">#REF!</definedName>
    <definedName name="PRINT_AREA_MI" localSheetId="3">#REF!</definedName>
    <definedName name="PRINT_AREA_MI">#REF!</definedName>
    <definedName name="Print_Area_MI___0" localSheetId="3">#REF!</definedName>
    <definedName name="Print_Area_MI___0">#REF!</definedName>
    <definedName name="Print_Area_MI___4" localSheetId="3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3">'3.ปร.4 ALL'!$8:$9</definedName>
    <definedName name="_xlnm.Print_Titles" localSheetId="4">'4. ปร.4 ST'!$1:$9</definedName>
    <definedName name="_xlnm.Print_Titles" localSheetId="5">'5. ปร.4 AR'!$8:$9</definedName>
    <definedName name="_xlnm.Print_Titles" localSheetId="6">'6. ปร.4 EE1'!$8:$9</definedName>
    <definedName name="_xlnm.Print_Titles" localSheetId="7">'7. ปร.4 SAN'!$8:$9</definedName>
    <definedName name="_xlnm.Print_Titles" localSheetId="8">'8 ปร.4  ครุภัณฑ์'!$6:$7</definedName>
    <definedName name="_xlnm.Print_Titles">[20]Sheet1!$A$1:$IV$4</definedName>
    <definedName name="Print_Titles_MI" localSheetId="3">#REF!</definedName>
    <definedName name="Print_Titles_MI">#REF!</definedName>
    <definedName name="Print_Titles_MI___4" localSheetId="3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 localSheetId="3">#REF!</definedName>
    <definedName name="PROJECT_NAME____Capsugel_Relocation_Project">#REF!</definedName>
    <definedName name="PUP" localSheetId="3">#REF!</definedName>
    <definedName name="PUP">#REF!</definedName>
    <definedName name="pvc" localSheetId="3">#REF!</definedName>
    <definedName name="pvc">#REF!</definedName>
    <definedName name="q_ty" localSheetId="3">#REF!</definedName>
    <definedName name="q_ty">#REF!</definedName>
    <definedName name="qqq" localSheetId="3">#REF!</definedName>
    <definedName name="qqq">#REF!</definedName>
    <definedName name="qty" localSheetId="3">#REF!</definedName>
    <definedName name="qty">#REF!</definedName>
    <definedName name="R_UNIT" localSheetId="3">#REF!</definedName>
    <definedName name="R_UNIT">#REF!</definedName>
    <definedName name="RAMP_TOP" localSheetId="3">#REF!</definedName>
    <definedName name="RAMP_TOP">#REF!</definedName>
    <definedName name="RATE" localSheetId="3">#REF!</definedName>
    <definedName name="RATE">#REF!</definedName>
    <definedName name="RC_GUTTER" localSheetId="3">#REF!</definedName>
    <definedName name="RC_GUTTER">#REF!</definedName>
    <definedName name="RDU" localSheetId="3">#REF!</definedName>
    <definedName name="RDU">#REF!</definedName>
    <definedName name="rec" localSheetId="3">'[21]SAN REDUCED 1'!#REF!</definedName>
    <definedName name="rec">'[21]SAN REDUCED 1'!#REF!</definedName>
    <definedName name="record" localSheetId="3">#REF!</definedName>
    <definedName name="record">#REF!</definedName>
    <definedName name="Reduction" localSheetId="4" hidden="1">{#N/A,#N/A,TRUE,"Str.";#N/A,#N/A,TRUE,"Steel &amp; Roof";#N/A,#N/A,TRUE,"Arc.";#N/A,#N/A,TRUE,"Preliminary";#N/A,#N/A,TRUE,"Sum_Prelim"}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 localSheetId="3">#REF!</definedName>
    <definedName name="ResPricing">#REF!</definedName>
    <definedName name="RESULT" localSheetId="3">#REF!</definedName>
    <definedName name="RESULT">#REF!</definedName>
    <definedName name="Rf">"$#REF!.$#REF!$#REF!:$#REF!$#REF!"</definedName>
    <definedName name="RFSL" localSheetId="3">#REF!</definedName>
    <definedName name="RFSL">#REF!</definedName>
    <definedName name="rg" localSheetId="3">#REF!</definedName>
    <definedName name="rg">#REF!</definedName>
    <definedName name="RINSU" localSheetId="3">#REF!</definedName>
    <definedName name="RINSU">#REF!</definedName>
    <definedName name="RLABO" localSheetId="3">#REF!</definedName>
    <definedName name="RLABO">#REF!</definedName>
    <definedName name="RMISC" localSheetId="3">#REF!</definedName>
    <definedName name="RMISC">#REF!</definedName>
    <definedName name="RNAME" localSheetId="3">#REF!</definedName>
    <definedName name="RNAME">#REF!</definedName>
    <definedName name="Road" localSheetId="3">#REF!</definedName>
    <definedName name="Road">#REF!</definedName>
    <definedName name="Roof_Tank" localSheetId="3">#REF!</definedName>
    <definedName name="Roof_Tank" localSheetId="4">#REF!</definedName>
    <definedName name="Roof_Tank" localSheetId="5">#REF!</definedName>
    <definedName name="Roof_Tank" localSheetId="6">#REF!</definedName>
    <definedName name="Roof_Tank" localSheetId="7">#REF!</definedName>
    <definedName name="Roof_Tank" localSheetId="8">#REF!</definedName>
    <definedName name="Roof_Tank">#REF!</definedName>
    <definedName name="ROOF_TOP" localSheetId="3">#REF!</definedName>
    <definedName name="ROOF_TOP">#REF!</definedName>
    <definedName name="Roofing_PLot_13_total" localSheetId="3">'[23]QUANTITY COMPARISON'!#REF!</definedName>
    <definedName name="Roofing_PLot_13_total">'[23]QUANTITY COMPARISON'!#REF!</definedName>
    <definedName name="ROOFWORK" localSheetId="3">#REF!</definedName>
    <definedName name="ROOFWORK">#REF!</definedName>
    <definedName name="ROUND" localSheetId="3">#REF!</definedName>
    <definedName name="ROUND">#REF!</definedName>
    <definedName name="ROUNDL" localSheetId="3">#REF!</definedName>
    <definedName name="ROUNDL">#REF!</definedName>
    <definedName name="ROUNDM" localSheetId="3">#REF!</definedName>
    <definedName name="ROUNDM">#REF!</definedName>
    <definedName name="RPAIN" localSheetId="3">#REF!</definedName>
    <definedName name="RPAIN">#REF!</definedName>
    <definedName name="rr" localSheetId="3">#REF!</definedName>
    <definedName name="rr">#REF!</definedName>
    <definedName name="rrwre" localSheetId="3">#REF!</definedName>
    <definedName name="rrwre">#REF!</definedName>
    <definedName name="rsd" localSheetId="3">#REF!</definedName>
    <definedName name="rsd">#REF!</definedName>
    <definedName name="RSLEE" localSheetId="3">#REF!</definedName>
    <definedName name="RSLEE">#REF!</definedName>
    <definedName name="RSUBT" localSheetId="3">#REF!</definedName>
    <definedName name="RSUBT">#REF!</definedName>
    <definedName name="RSUM1" localSheetId="3">#REF!</definedName>
    <definedName name="RSUM1">#REF!</definedName>
    <definedName name="RSUM2" localSheetId="3">#REF!</definedName>
    <definedName name="RSUM2">#REF!</definedName>
    <definedName name="RSUM3" localSheetId="3">#REF!</definedName>
    <definedName name="RSUM3">#REF!</definedName>
    <definedName name="RTEST" localSheetId="3">#REF!</definedName>
    <definedName name="RTEST">#REF!</definedName>
    <definedName name="rw" localSheetId="3">#REF!</definedName>
    <definedName name="rw">#REF!</definedName>
    <definedName name="s" localSheetId="3">#REF!</definedName>
    <definedName name="s">#REF!</definedName>
    <definedName name="S_D_S_D___D__AP">#N/A</definedName>
    <definedName name="SAM" localSheetId="3">#REF!</definedName>
    <definedName name="SAM">#REF!</definedName>
    <definedName name="SAVE" localSheetId="3">#REF!</definedName>
    <definedName name="SAVE">#REF!</definedName>
    <definedName name="SCE" localSheetId="3">#REF!</definedName>
    <definedName name="SCE">#REF!</definedName>
    <definedName name="SD" localSheetId="3">'3.ปร.4 ALL'!FST:('3.ปร.4 ALL'!FSB)</definedName>
    <definedName name="SD" localSheetId="4">FST:(FSB)</definedName>
    <definedName name="SD">FST:(FSB)</definedName>
    <definedName name="sf" localSheetId="3">#REF!</definedName>
    <definedName name="sf">#REF!</definedName>
    <definedName name="SFL" localSheetId="3">#REF!</definedName>
    <definedName name="SFL">#REF!</definedName>
    <definedName name="SIGNAGE" localSheetId="3">#REF!</definedName>
    <definedName name="SIGNAGE">#REF!</definedName>
    <definedName name="SLEE" localSheetId="3">#REF!</definedName>
    <definedName name="SLEE">#REF!</definedName>
    <definedName name="SN">"$#REF!.$#REF!$#REF!:$#REF!$#REF!"</definedName>
    <definedName name="SOH" localSheetId="3">#REF!</definedName>
    <definedName name="SOH">#REF!</definedName>
    <definedName name="SSE" localSheetId="3">#REF!</definedName>
    <definedName name="SSE">#REF!</definedName>
    <definedName name="sss" localSheetId="3">#REF!</definedName>
    <definedName name="sss">#REF!</definedName>
    <definedName name="sssss" localSheetId="3">#REF!</definedName>
    <definedName name="sssss">#REF!</definedName>
    <definedName name="ST_GUT" localSheetId="3">#REF!</definedName>
    <definedName name="ST_GUT">#REF!</definedName>
    <definedName name="ST_ROOF" localSheetId="3">#REF!</definedName>
    <definedName name="ST_ROOF">#REF!</definedName>
    <definedName name="START2" localSheetId="3">#REF!</definedName>
    <definedName name="START2">#REF!</definedName>
    <definedName name="stc" localSheetId="3">'3.ปร.4 ALL'!HAJIME:'3.ปร.4 ALL'!OWARI</definedName>
    <definedName name="stc" localSheetId="4">HAJIME:OWARI</definedName>
    <definedName name="stc">HAJIME:OWARI</definedName>
    <definedName name="STOP" localSheetId="3">#REF!</definedName>
    <definedName name="STOP">#REF!</definedName>
    <definedName name="STOP2" localSheetId="3">#REF!</definedName>
    <definedName name="STOP2">#REF!</definedName>
    <definedName name="STOP2E" localSheetId="3">#REF!</definedName>
    <definedName name="STOP2E">#REF!</definedName>
    <definedName name="STOPE" localSheetId="3">#REF!</definedName>
    <definedName name="STOPE">#REF!</definedName>
    <definedName name="STRUC_LAB">[4]สรุปราคา!$M$3</definedName>
    <definedName name="STRUC_MAT">[4]สรุปราคา!$L$3</definedName>
    <definedName name="struc_sign" localSheetId="3">#REF!</definedName>
    <definedName name="struc_sign">#REF!</definedName>
    <definedName name="struc_st." localSheetId="3">#REF!</definedName>
    <definedName name="struc_st.">#REF!</definedName>
    <definedName name="struc_stair" localSheetId="3">#REF!</definedName>
    <definedName name="struc_stair">#REF!</definedName>
    <definedName name="SUBT" localSheetId="3">#REF!</definedName>
    <definedName name="SUBT">#REF!</definedName>
    <definedName name="sum" localSheetId="4" hidden="1">{#N/A,#N/A,TRUE,"SUM";#N/A,#N/A,TRUE,"EE";#N/A,#N/A,TRUE,"AC";#N/A,#N/A,TRUE,"SN"}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 localSheetId="3">#REF!</definedName>
    <definedName name="sum2a">#REF!</definedName>
    <definedName name="sumi" localSheetId="3">#REF!</definedName>
    <definedName name="sumi">#REF!</definedName>
    <definedName name="summ5">'[24]EST-FOOTING (G)'!$A$1:$F$65536,'[24]EST-FOOTING (G)'!$A$1:$IV$7</definedName>
    <definedName name="summar" localSheetId="4" hidden="1">{#N/A,#N/A,TRUE,"SUM";#N/A,#N/A,TRUE,"EE";#N/A,#N/A,TRUE,"AC";#N/A,#N/A,TRUE,"SN"}</definedName>
    <definedName name="summar" hidden="1">{#N/A,#N/A,TRUE,"SUM";#N/A,#N/A,TRUE,"EE";#N/A,#N/A,TRUE,"AC";#N/A,#N/A,TRUE,"SN"}</definedName>
    <definedName name="SUP" localSheetId="3">#REF!</definedName>
    <definedName name="SUP">#REF!</definedName>
    <definedName name="Super" localSheetId="4" hidden="1">{#N/A,#N/A,TRUE,"Str.";#N/A,#N/A,TRUE,"Steel &amp; Roof";#N/A,#N/A,TRUE,"Arc.";#N/A,#N/A,TRUE,"Preliminary";#N/A,#N/A,TRUE,"Sum_Prelim"}</definedName>
    <definedName name="Super" hidden="1">{#N/A,#N/A,TRUE,"Str.";#N/A,#N/A,TRUE,"Steel &amp; Roof";#N/A,#N/A,TRUE,"Arc.";#N/A,#N/A,TRUE,"Preliminary";#N/A,#N/A,TRUE,"Sum_Prelim"}</definedName>
    <definedName name="SUPFS" localSheetId="3">#REF!</definedName>
    <definedName name="SUPFS">#REF!</definedName>
    <definedName name="SUPT" localSheetId="3">#REF!</definedName>
    <definedName name="SUPT">#REF!</definedName>
    <definedName name="SUS" localSheetId="3">#REF!</definedName>
    <definedName name="SUS">#REF!</definedName>
    <definedName name="T" localSheetId="3">[15]AC!#REF!</definedName>
    <definedName name="T">[15]AC!#REF!</definedName>
    <definedName name="T.">#N/A</definedName>
    <definedName name="T_">#N/A</definedName>
    <definedName name="TABLE" localSheetId="3">#REF!</definedName>
    <definedName name="TABLE">#REF!</definedName>
    <definedName name="tank" localSheetId="3">#REF!</definedName>
    <definedName name="tank">#REF!</definedName>
    <definedName name="TEST" localSheetId="3">#REF!</definedName>
    <definedName name="TEST">#REF!</definedName>
    <definedName name="test_demol" localSheetId="3">#REF!</definedName>
    <definedName name="test_demol">#REF!</definedName>
    <definedName name="TN" localSheetId="3">#REF!</definedName>
    <definedName name="TN">#REF!</definedName>
    <definedName name="toilet_part" localSheetId="3">#REF!</definedName>
    <definedName name="toilet_part">#REF!</definedName>
    <definedName name="TOP" localSheetId="3">#REF!</definedName>
    <definedName name="TOP">#REF!</definedName>
    <definedName name="TOPPING" localSheetId="3">#REF!</definedName>
    <definedName name="TOPPING">#REF!</definedName>
    <definedName name="TOTAL" localSheetId="3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 localSheetId="3">#REF!</definedName>
    <definedName name="total_lab">#REF!</definedName>
    <definedName name="total_mat" localSheetId="3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 localSheetId="3">#REF!</definedName>
    <definedName name="TOTEM">#REF!</definedName>
    <definedName name="TRL" localSheetId="3">#REF!</definedName>
    <definedName name="TRL">#REF!</definedName>
    <definedName name="TT1.1" localSheetId="3">'[16]Book 1 Summary'!#REF!</definedName>
    <definedName name="TT1.1">'[16]Book 1 Summary'!#REF!</definedName>
    <definedName name="TT1.2" localSheetId="3">'[16]Book 1 Summary'!#REF!</definedName>
    <definedName name="TT1.2">'[16]Book 1 Summary'!#REF!</definedName>
    <definedName name="TT1.3" localSheetId="3">'[16]Book 1 Summary'!#REF!</definedName>
    <definedName name="TT1.3">'[16]Book 1 Summary'!#REF!</definedName>
    <definedName name="TT1.4" localSheetId="3">'[16]Book 1 Summary'!#REF!</definedName>
    <definedName name="TT1.4">'[16]Book 1 Summary'!#REF!</definedName>
    <definedName name="TT1.5" localSheetId="3">'[16]Book 1 Summary'!#REF!</definedName>
    <definedName name="TT1.5">'[16]Book 1 Summary'!#REF!</definedName>
    <definedName name="TT1.6" localSheetId="3">'[16]Book 1 Summary'!#REF!</definedName>
    <definedName name="TT1.6">'[16]Book 1 Summary'!#REF!</definedName>
    <definedName name="TT1.7" localSheetId="3">'[16]Book 1 Summary'!#REF!</definedName>
    <definedName name="TT1.7">'[16]Book 1 Summary'!#REF!</definedName>
    <definedName name="TT1.8" localSheetId="3">'[16]Book 1 Summary'!#REF!</definedName>
    <definedName name="TT1.8">'[16]Book 1 Summary'!#REF!</definedName>
    <definedName name="TT1.9" localSheetId="3">'[16]Book 1 Summary'!#REF!</definedName>
    <definedName name="TT1.9">'[16]Book 1 Summary'!#REF!</definedName>
    <definedName name="ty" localSheetId="3">#REF!</definedName>
    <definedName name="ty">#REF!</definedName>
    <definedName name="U_lab" localSheetId="3">#REF!</definedName>
    <definedName name="U_lab">#REF!</definedName>
    <definedName name="U_mat" localSheetId="3">#REF!</definedName>
    <definedName name="U_mat">#REF!</definedName>
    <definedName name="unit_lab" localSheetId="3">#REF!</definedName>
    <definedName name="unit_lab">#REF!</definedName>
    <definedName name="unit_mat" localSheetId="3">#REF!</definedName>
    <definedName name="unit_mat">#REF!</definedName>
    <definedName name="unit_total" localSheetId="3">#REF!</definedName>
    <definedName name="unit_total">#REF!</definedName>
    <definedName name="UPL" localSheetId="3">#REF!</definedName>
    <definedName name="UPL">#REF!</definedName>
    <definedName name="usc" localSheetId="3">#REF!</definedName>
    <definedName name="usc">#REF!</definedName>
    <definedName name="use" localSheetId="3">#REF!</definedName>
    <definedName name="use">#REF!</definedName>
    <definedName name="utyu" localSheetId="3">#REF!</definedName>
    <definedName name="utyu">#REF!</definedName>
    <definedName name="uy" localSheetId="3">#REF!</definedName>
    <definedName name="uy">#REF!</definedName>
    <definedName name="V" localSheetId="3">[15]AC!#REF!</definedName>
    <definedName name="V">[15]AC!#REF!</definedName>
    <definedName name="VUP" localSheetId="3">#REF!</definedName>
    <definedName name="VUP">#REF!</definedName>
    <definedName name="vvvv" localSheetId="3">#REF!</definedName>
    <definedName name="vvvv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all_fin" localSheetId="3">#REF!</definedName>
    <definedName name="wall_fin">#REF!</definedName>
    <definedName name="wall_Tank" localSheetId="3">#REF!</definedName>
    <definedName name="wall_Tank" localSheetId="4">#REF!</definedName>
    <definedName name="wall_Tank" localSheetId="5">#REF!</definedName>
    <definedName name="wall_Tank" localSheetId="6">#REF!</definedName>
    <definedName name="wall_Tank" localSheetId="7">#REF!</definedName>
    <definedName name="wall_Tank" localSheetId="8">#REF!</definedName>
    <definedName name="wall_Tank">#REF!</definedName>
    <definedName name="we" localSheetId="3">#REF!</definedName>
    <definedName name="we">#REF!</definedName>
    <definedName name="win" localSheetId="3">#REF!</definedName>
    <definedName name="win">#REF!</definedName>
    <definedName name="wrn.A." localSheetId="4" hidden="1">{#N/A,#N/A,TRUE,"SUM";#N/A,#N/A,TRUE,"EE";#N/A,#N/A,TRUE,"AC";#N/A,#N/A,TRUE,"SN"}</definedName>
    <definedName name="wrn.A." hidden="1">{#N/A,#N/A,TRUE,"SUM";#N/A,#N/A,TRUE,"EE";#N/A,#N/A,TRUE,"AC";#N/A,#N/A,TRUE,"SN"}</definedName>
    <definedName name="wrn.BILLS._.OF._.QUANTITY." localSheetId="4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w" localSheetId="4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 localSheetId="3">#REF!</definedName>
    <definedName name="WWTP">#REF!</definedName>
    <definedName name="www" localSheetId="3">'[25]ประมาณการประตูหน้าต่าง '!#REF!</definedName>
    <definedName name="www">'[25]ประมาณการประตูหน้าต่าง '!#REF!</definedName>
    <definedName name="x" localSheetId="3">'3.ปร.4 ALL'!FST:('3.ปร.4 ALL'!FSB)</definedName>
    <definedName name="x" localSheetId="4">FST:(FSB)</definedName>
    <definedName name="x">FST:(FSB)</definedName>
    <definedName name="XXXX" localSheetId="3">#REF!</definedName>
    <definedName name="XXXX">#REF!</definedName>
    <definedName name="XZ" localSheetId="3">'3.ปร.4 ALL'!HAJIME:'3.ปร.4 ALL'!OWARI</definedName>
    <definedName name="XZ" localSheetId="4">HAJIME:OWARI</definedName>
    <definedName name="XZ">HAJIME:OWARI</definedName>
    <definedName name="Y_BIGRIGHT_4___">#N/A</definedName>
    <definedName name="z">'[5]SH-C'!$C$1:$G$600</definedName>
    <definedName name="ZZ" localSheetId="3">#REF!</definedName>
    <definedName name="ZZ">#REF!</definedName>
    <definedName name="กกกกก" localSheetId="3">#REF!</definedName>
    <definedName name="กกกกก">#REF!</definedName>
    <definedName name="แก้" localSheetId="4" hidden="1">{#N/A,#N/A,TRUE,"Str.";#N/A,#N/A,TRUE,"Steel &amp; Roof";#N/A,#N/A,TRUE,"Arc.";#N/A,#N/A,TRUE,"Preliminary";#N/A,#N/A,TRUE,"Sum_Prelim"}</definedName>
    <definedName name="แก้" hidden="1">{#N/A,#N/A,TRUE,"Str.";#N/A,#N/A,TRUE,"Steel &amp; Roof";#N/A,#N/A,TRUE,"Arc.";#N/A,#N/A,TRUE,"Preliminary";#N/A,#N/A,TRUE,"Sum_Prelim"}</definedName>
    <definedName name="ขนไม้" localSheetId="3">[3]วัดใต้!#REF!</definedName>
    <definedName name="ขนไม้">[3]วัดใต้!#REF!</definedName>
    <definedName name="ขนไม_" localSheetId="3">[26]วัดใต้!#REF!</definedName>
    <definedName name="ขนไม_">[26]วัดใต้!#REF!</definedName>
    <definedName name="โครงสร_าง">"$#REF!.$#REF!$#REF!:$#REF!$#REF!"</definedName>
    <definedName name="งานถนน" localSheetId="3">#REF!</definedName>
    <definedName name="งานถนน">#REF!</definedName>
    <definedName name="งานทั่วไป" localSheetId="3">[27]ภูมิทัศน์!#REF!</definedName>
    <definedName name="งานทั่วไป">[27]ภูมิทัศน์!#REF!</definedName>
    <definedName name="งานบัวเชิงผนัง" localSheetId="3">[27]ภูมิทัศน์!#REF!</definedName>
    <definedName name="งานบัวเชิงผนัง">[27]ภูมิทัศน์!#REF!</definedName>
    <definedName name="งานประตูหน้าต่าง" localSheetId="3">[27]ภูมิทัศน์!#REF!</definedName>
    <definedName name="งานประตูหน้าต่าง">[27]ภูมิทัศน์!#REF!</definedName>
    <definedName name="งานผนัง" localSheetId="3">[27]ภูมิทัศน์!#REF!</definedName>
    <definedName name="งานผนัง">[27]ภูมิทัศน์!#REF!</definedName>
    <definedName name="งานฝ้าเพดาน" localSheetId="3">[27]ภูมิทัศน์!#REF!</definedName>
    <definedName name="งานฝ้าเพดาน">[27]ภูมิทัศน์!#REF!</definedName>
    <definedName name="งานพื้น" localSheetId="3">[27]ภูมิทัศน์!#REF!</definedName>
    <definedName name="งานพื้น">[27]ภูมิทัศน์!#REF!</definedName>
    <definedName name="งานสุขภัณฑ์" localSheetId="3">[27]ภูมิทัศน์!#REF!</definedName>
    <definedName name="งานสุขภัณฑ์">[27]ภูมิทัศน์!#REF!</definedName>
    <definedName name="งานหลังคา" localSheetId="3">[27]ภูมิทัศน์!#REF!</definedName>
    <definedName name="งานหลังคา">[27]ภูมิทัศน์!#REF!</definedName>
    <definedName name="งานโฮมโปร" localSheetId="3">#REF!</definedName>
    <definedName name="งานโฮมโปร">#REF!</definedName>
    <definedName name="จมเพิ่มลด" localSheetId="3">#REF!</definedName>
    <definedName name="จมเพิ่มลด">#REF!</definedName>
    <definedName name="จัดสร้าง" localSheetId="3">#REF!</definedName>
    <definedName name="จัดสร้าง">#REF!</definedName>
    <definedName name="ใช่" localSheetId="3">#REF!</definedName>
    <definedName name="ใช่">#REF!</definedName>
    <definedName name="ดด" localSheetId="3">#REF!</definedName>
    <definedName name="ดด">#REF!</definedName>
    <definedName name="เตรียมการ" localSheetId="3">#REF!</definedName>
    <definedName name="เตรียมการ">#REF!</definedName>
    <definedName name="ถนน" localSheetId="3">#REF!</definedName>
    <definedName name="ถนน">#REF!</definedName>
    <definedName name="บันทัด" localSheetId="3">#REF!</definedName>
    <definedName name="บันทัด">#REF!</definedName>
    <definedName name="พอ" localSheetId="3">'[25]ประมาณการประตูหน้าต่าง '!#REF!</definedName>
    <definedName name="พอ">'[25]ประมาณการประตูหน้าต่าง '!#REF!</definedName>
    <definedName name="ฟ">'[28]SH-A'!$C$1:$G$600</definedName>
    <definedName name="ฟ1" localSheetId="3">#REF!</definedName>
    <definedName name="ฟ1">#REF!</definedName>
    <definedName name="ฟภุ" localSheetId="3">'[25]ประมาณการประตูหน้าต่าง '!#REF!</definedName>
    <definedName name="ฟภุ">'[25]ประมาณการประตูหน้าต่าง '!#REF!</definedName>
    <definedName name="ฟห">'[29]SH-F'!$C$1:$G$600</definedName>
    <definedName name="ฟๅ" localSheetId="3">#REF!</definedName>
    <definedName name="ฟๅ">#REF!</definedName>
    <definedName name="ไฟฟ้า_ภายใน" localSheetId="3">#REF!</definedName>
    <definedName name="ไฟฟ้า_ภายใน" localSheetId="4">#REF!</definedName>
    <definedName name="ไฟฟ้า_ภายใน" localSheetId="5">#REF!</definedName>
    <definedName name="ไฟฟ้า_ภายใน" localSheetId="6">#REF!</definedName>
    <definedName name="ไฟฟ้า_ภายใน" localSheetId="7">#REF!</definedName>
    <definedName name="ไฟฟ้า_ภายใน" localSheetId="8">#REF!</definedName>
    <definedName name="ไฟฟ้า_ภายใน">#REF!</definedName>
    <definedName name="ภายใน" localSheetId="3">#REF!</definedName>
    <definedName name="ภายใน" localSheetId="4">#REF!</definedName>
    <definedName name="ภายใน" localSheetId="5">#REF!</definedName>
    <definedName name="ภายใน" localSheetId="6">#REF!</definedName>
    <definedName name="ภายใน" localSheetId="7">#REF!</definedName>
    <definedName name="ภายใน" localSheetId="8">#REF!</definedName>
    <definedName name="ภายใน">#REF!</definedName>
    <definedName name="รวม" localSheetId="4" hidden="1">{#N/A,#N/A,TRUE,"Str.";#N/A,#N/A,TRUE,"Steel &amp; Roof";#N/A,#N/A,TRUE,"Arc.";#N/A,#N/A,TRUE,"Preliminary";#N/A,#N/A,TRUE,"Sum_Prelim"}</definedName>
    <definedName name="รวม" hidden="1">{#N/A,#N/A,TRUE,"Str.";#N/A,#N/A,TRUE,"Steel &amp; Roof";#N/A,#N/A,TRUE,"Arc.";#N/A,#N/A,TRUE,"Preliminary";#N/A,#N/A,TRUE,"Sum_Prelim"}</definedName>
    <definedName name="วววววววว" localSheetId="3">#REF!</definedName>
    <definedName name="วววววววว">#REF!</definedName>
    <definedName name="ววววววววว" localSheetId="3">#REF!</definedName>
    <definedName name="ววววววววว">#REF!</definedName>
    <definedName name="ศาลปกครอง" localSheetId="3">#REF!</definedName>
    <definedName name="ศาลปกครอง">#REF!</definedName>
    <definedName name="สร_ปโครงสร_าง">"$#REF!.$#REF!$#REF!:$#REF!$#REF!"</definedName>
    <definedName name="สรุปทั้งหมด" localSheetId="3">#REF!</definedName>
    <definedName name="สรุปทั้งหมด">#REF!</definedName>
    <definedName name="สำเริง" localSheetId="4" hidden="1">{#N/A,#N/A,TRUE,"Str.";#N/A,#N/A,TRUE,"Steel &amp; Roof";#N/A,#N/A,TRUE,"Arc.";#N/A,#N/A,TRUE,"Preliminary";#N/A,#N/A,TRUE,"Sum_Prelim"}</definedName>
    <definedName name="สำเริง" hidden="1">{#N/A,#N/A,TRUE,"Str.";#N/A,#N/A,TRUE,"Steel &amp; Roof";#N/A,#N/A,TRUE,"Arc.";#N/A,#N/A,TRUE,"Preliminary";#N/A,#N/A,TRUE,"Sum_Prelim"}</definedName>
    <definedName name="อเ" localSheetId="3">#REF!</definedName>
    <definedName name="อ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88" l="1"/>
  <c r="A11" i="88" s="1"/>
  <c r="C9" i="88"/>
  <c r="E3" i="88"/>
  <c r="E2" i="88"/>
  <c r="A3" i="88"/>
  <c r="A5" i="88" s="1"/>
  <c r="B22" i="82" l="1"/>
  <c r="B14" i="75"/>
  <c r="H24" i="74"/>
  <c r="H90" i="74" l="1"/>
  <c r="H44" i="74"/>
  <c r="H57" i="74"/>
  <c r="H73" i="74"/>
  <c r="B14" i="38" l="1"/>
  <c r="F24" i="74"/>
  <c r="B17" i="74"/>
  <c r="A17" i="74"/>
  <c r="B16" i="74"/>
  <c r="A16" i="74"/>
  <c r="B15" i="74"/>
  <c r="A15" i="74"/>
  <c r="B105" i="74"/>
  <c r="B90" i="74"/>
  <c r="B73" i="74"/>
  <c r="B57" i="74"/>
  <c r="I24" i="74" l="1"/>
  <c r="H15" i="74"/>
  <c r="F73" i="74"/>
  <c r="F15" i="74" s="1"/>
  <c r="F57" i="74"/>
  <c r="F14" i="74" s="1"/>
  <c r="H14" i="74"/>
  <c r="A14" i="75"/>
  <c r="A27" i="87"/>
  <c r="B28" i="87"/>
  <c r="A28" i="87"/>
  <c r="B27" i="87"/>
  <c r="A6" i="87"/>
  <c r="A5" i="87"/>
  <c r="A4" i="87"/>
  <c r="A3" i="87"/>
  <c r="B52" i="86"/>
  <c r="B61" i="86" s="1"/>
  <c r="C72" i="49"/>
  <c r="H62" i="49"/>
  <c r="F62" i="49"/>
  <c r="H61" i="86" l="1"/>
  <c r="H18" i="86" s="1"/>
  <c r="F57" i="49"/>
  <c r="I73" i="74"/>
  <c r="I15" i="74" s="1"/>
  <c r="I57" i="74"/>
  <c r="I14" i="74" s="1"/>
  <c r="H48" i="87"/>
  <c r="H15" i="87" s="1"/>
  <c r="H26" i="87" s="1"/>
  <c r="H15" i="75" s="1"/>
  <c r="F61" i="86"/>
  <c r="F18" i="86" s="1"/>
  <c r="H57" i="49"/>
  <c r="I62" i="49"/>
  <c r="I61" i="86" l="1"/>
  <c r="I18" i="86" s="1"/>
  <c r="H105" i="74"/>
  <c r="H17" i="74" s="1"/>
  <c r="I90" i="74"/>
  <c r="I16" i="74" s="1"/>
  <c r="H16" i="74"/>
  <c r="F105" i="74"/>
  <c r="F17" i="74" s="1"/>
  <c r="F90" i="74"/>
  <c r="F16" i="74" s="1"/>
  <c r="I48" i="87"/>
  <c r="I15" i="87" s="1"/>
  <c r="F48" i="87"/>
  <c r="F15" i="87" s="1"/>
  <c r="F26" i="87" s="1"/>
  <c r="F15" i="75" s="1"/>
  <c r="I57" i="49"/>
  <c r="H31" i="49"/>
  <c r="A6" i="75"/>
  <c r="I105" i="74" l="1"/>
  <c r="I17" i="74" s="1"/>
  <c r="I26" i="87"/>
  <c r="I31" i="49"/>
  <c r="F31" i="49"/>
  <c r="J17" i="87" l="1"/>
  <c r="I15" i="75"/>
  <c r="J12" i="87"/>
  <c r="J13" i="87"/>
  <c r="J14" i="87"/>
  <c r="J19" i="87"/>
  <c r="J16" i="87"/>
  <c r="J18" i="87"/>
  <c r="J15" i="87"/>
  <c r="J26" i="87" l="1"/>
  <c r="B34" i="86" l="1"/>
  <c r="A46" i="86"/>
  <c r="B46" i="86"/>
  <c r="B50" i="86" s="1"/>
  <c r="B36" i="86"/>
  <c r="B44" i="86" s="1"/>
  <c r="A36" i="86"/>
  <c r="A28" i="86"/>
  <c r="B27" i="86"/>
  <c r="A6" i="86"/>
  <c r="A5" i="86"/>
  <c r="A4" i="86"/>
  <c r="A3" i="86"/>
  <c r="P2" i="85"/>
  <c r="M2" i="85"/>
  <c r="L4" i="85"/>
  <c r="I4" i="85"/>
  <c r="J4" i="85" s="1"/>
  <c r="J2" i="85"/>
  <c r="D4" i="85"/>
  <c r="D5" i="85"/>
  <c r="D6" i="85"/>
  <c r="D7" i="85"/>
  <c r="D8" i="85"/>
  <c r="D9" i="85"/>
  <c r="D10" i="85"/>
  <c r="D11" i="85"/>
  <c r="D12" i="85"/>
  <c r="D13" i="85"/>
  <c r="D14" i="85"/>
  <c r="D15" i="85"/>
  <c r="D16" i="85"/>
  <c r="D17" i="85"/>
  <c r="D18" i="85"/>
  <c r="D19" i="85"/>
  <c r="E4" i="85"/>
  <c r="E5" i="85" s="1"/>
  <c r="D3" i="85"/>
  <c r="P11" i="85" s="1"/>
  <c r="E5" i="84"/>
  <c r="E6" i="84"/>
  <c r="E7" i="84"/>
  <c r="E8" i="84"/>
  <c r="E4" i="84"/>
  <c r="P10" i="85" l="1"/>
  <c r="P8" i="85"/>
  <c r="P9" i="85"/>
  <c r="F44" i="86"/>
  <c r="F16" i="86" s="1"/>
  <c r="H50" i="86"/>
  <c r="J3" i="85"/>
  <c r="K3" i="85" s="1"/>
  <c r="P3" i="85"/>
  <c r="F3" i="85"/>
  <c r="P13" i="85"/>
  <c r="F50" i="86"/>
  <c r="P12" i="85"/>
  <c r="H44" i="86"/>
  <c r="H16" i="86" s="1"/>
  <c r="H34" i="86"/>
  <c r="H15" i="86" s="1"/>
  <c r="F34" i="86"/>
  <c r="E6" i="85"/>
  <c r="E7" i="85" s="1"/>
  <c r="E8" i="85" s="1"/>
  <c r="E9" i="85" s="1"/>
  <c r="E10" i="85" s="1"/>
  <c r="F5" i="85"/>
  <c r="P7" i="85"/>
  <c r="I5" i="85"/>
  <c r="M3" i="85"/>
  <c r="N3" i="85" s="1"/>
  <c r="P6" i="85"/>
  <c r="F4" i="85"/>
  <c r="M4" i="85"/>
  <c r="P5" i="85"/>
  <c r="P4" i="85"/>
  <c r="L5" i="85"/>
  <c r="M5" i="85" s="1"/>
  <c r="F6" i="85" l="1"/>
  <c r="P20" i="85"/>
  <c r="F7" i="85"/>
  <c r="F9" i="85"/>
  <c r="H17" i="86"/>
  <c r="H26" i="86" s="1"/>
  <c r="H14" i="75" s="1"/>
  <c r="H62" i="86"/>
  <c r="F17" i="86"/>
  <c r="F62" i="86"/>
  <c r="I34" i="86"/>
  <c r="I15" i="86" s="1"/>
  <c r="I50" i="86"/>
  <c r="I44" i="86"/>
  <c r="I16" i="86" s="1"/>
  <c r="F15" i="86"/>
  <c r="I6" i="85"/>
  <c r="J5" i="85"/>
  <c r="E11" i="85"/>
  <c r="F10" i="85"/>
  <c r="F8" i="85"/>
  <c r="L6" i="85"/>
  <c r="L7" i="85" s="1"/>
  <c r="F26" i="86" l="1"/>
  <c r="F14" i="75" s="1"/>
  <c r="I17" i="86"/>
  <c r="I26" i="86" s="1"/>
  <c r="I14" i="75" s="1"/>
  <c r="I62" i="86"/>
  <c r="E12" i="85"/>
  <c r="F11" i="85"/>
  <c r="I7" i="85"/>
  <c r="J6" i="85"/>
  <c r="M6" i="85"/>
  <c r="M7" i="85"/>
  <c r="L8" i="85"/>
  <c r="J21" i="86" l="1"/>
  <c r="J12" i="86"/>
  <c r="J19" i="86"/>
  <c r="J15" i="86"/>
  <c r="J18" i="86"/>
  <c r="J17" i="86"/>
  <c r="J16" i="86"/>
  <c r="J13" i="86"/>
  <c r="J20" i="86"/>
  <c r="J14" i="86"/>
  <c r="J24" i="86"/>
  <c r="J22" i="86"/>
  <c r="J23" i="86"/>
  <c r="E13" i="85"/>
  <c r="F12" i="85"/>
  <c r="I8" i="85"/>
  <c r="J7" i="85"/>
  <c r="M8" i="85"/>
  <c r="L9" i="85"/>
  <c r="B14" i="74"/>
  <c r="A14" i="74"/>
  <c r="B44" i="74"/>
  <c r="J26" i="86" l="1"/>
  <c r="F13" i="85"/>
  <c r="E14" i="85"/>
  <c r="I9" i="85"/>
  <c r="J8" i="85"/>
  <c r="M9" i="85"/>
  <c r="L10" i="85"/>
  <c r="F14" i="85" l="1"/>
  <c r="E15" i="85"/>
  <c r="I10" i="85"/>
  <c r="J9" i="85"/>
  <c r="M10" i="85"/>
  <c r="L11" i="85"/>
  <c r="A6" i="49"/>
  <c r="A6" i="74"/>
  <c r="I11" i="85" l="1"/>
  <c r="J10" i="85"/>
  <c r="F15" i="85"/>
  <c r="E16" i="85"/>
  <c r="M11" i="85"/>
  <c r="L12" i="85"/>
  <c r="J3" i="82"/>
  <c r="E17" i="85" l="1"/>
  <c r="F16" i="85"/>
  <c r="I12" i="85"/>
  <c r="J11" i="85"/>
  <c r="M12" i="85"/>
  <c r="M20" i="85" s="1"/>
  <c r="B13" i="82"/>
  <c r="H45" i="49"/>
  <c r="I45" i="49"/>
  <c r="F50" i="49"/>
  <c r="H50" i="49"/>
  <c r="I50" i="49"/>
  <c r="I13" i="85" l="1"/>
  <c r="J12" i="85"/>
  <c r="E18" i="85"/>
  <c r="F17" i="85"/>
  <c r="E19" i="85" l="1"/>
  <c r="F19" i="85" s="1"/>
  <c r="F18" i="85"/>
  <c r="I14" i="85"/>
  <c r="J13" i="85"/>
  <c r="I15" i="85" l="1"/>
  <c r="J14" i="85"/>
  <c r="F20" i="85"/>
  <c r="H80" i="49"/>
  <c r="F80" i="49"/>
  <c r="A7" i="82"/>
  <c r="I16" i="85" l="1"/>
  <c r="J16" i="85" s="1"/>
  <c r="J15" i="85"/>
  <c r="F44" i="74"/>
  <c r="I80" i="49"/>
  <c r="B14" i="49"/>
  <c r="B15" i="49"/>
  <c r="B16" i="49"/>
  <c r="B17" i="49"/>
  <c r="B18" i="49"/>
  <c r="B19" i="49"/>
  <c r="A19" i="49"/>
  <c r="A18" i="49"/>
  <c r="A17" i="49"/>
  <c r="A16" i="49"/>
  <c r="A15" i="49"/>
  <c r="A14" i="49"/>
  <c r="B13" i="49"/>
  <c r="A13" i="49"/>
  <c r="J20" i="85" l="1"/>
  <c r="R20" i="85" s="1"/>
  <c r="I44" i="74"/>
  <c r="I13" i="74" s="1"/>
  <c r="F15" i="49"/>
  <c r="F19" i="49"/>
  <c r="H19" i="49"/>
  <c r="F16" i="49"/>
  <c r="F17" i="49"/>
  <c r="H74" i="49"/>
  <c r="H18" i="49" s="1"/>
  <c r="F74" i="49"/>
  <c r="F18" i="49" s="1"/>
  <c r="H17" i="49"/>
  <c r="H15" i="49"/>
  <c r="H16" i="49"/>
  <c r="B12" i="49"/>
  <c r="A12" i="49"/>
  <c r="I15" i="49" l="1"/>
  <c r="I74" i="49"/>
  <c r="I18" i="49" s="1"/>
  <c r="I19" i="49"/>
  <c r="I17" i="49"/>
  <c r="I16" i="49"/>
  <c r="F40" i="49"/>
  <c r="F13" i="49" s="1"/>
  <c r="F14" i="49"/>
  <c r="H14" i="49"/>
  <c r="H40" i="49"/>
  <c r="H13" i="49" s="1"/>
  <c r="H12" i="49"/>
  <c r="F12" i="49"/>
  <c r="F21" i="49" l="1"/>
  <c r="H21" i="49"/>
  <c r="I40" i="49"/>
  <c r="I13" i="49" s="1"/>
  <c r="I14" i="49"/>
  <c r="I12" i="49"/>
  <c r="I21" i="49" l="1"/>
  <c r="J19" i="49" s="1"/>
  <c r="J17" i="49" l="1"/>
  <c r="J16" i="49"/>
  <c r="J12" i="49"/>
  <c r="J18" i="49"/>
  <c r="J15" i="49"/>
  <c r="J14" i="49"/>
  <c r="J13" i="49"/>
  <c r="J21" i="49" l="1"/>
  <c r="A5" i="49"/>
  <c r="A4" i="49"/>
  <c r="A3" i="49"/>
  <c r="A5" i="74"/>
  <c r="A4" i="74"/>
  <c r="A3" i="74"/>
  <c r="A3" i="75"/>
  <c r="A5" i="75"/>
  <c r="A4" i="75"/>
  <c r="A6" i="82"/>
  <c r="A5" i="82"/>
  <c r="A4" i="82"/>
  <c r="A3" i="82"/>
  <c r="B11" i="82" s="1"/>
  <c r="A5" i="38"/>
  <c r="A4" i="38"/>
  <c r="A3" i="38"/>
  <c r="B11" i="38" s="1"/>
  <c r="A7" i="38"/>
  <c r="A6" i="38" l="1"/>
  <c r="F22" i="75" l="1"/>
  <c r="H22" i="75"/>
  <c r="I22" i="75"/>
  <c r="C17" i="38" s="1"/>
  <c r="C16" i="82" s="1"/>
  <c r="B13" i="74" l="1"/>
  <c r="B12" i="74"/>
  <c r="B11" i="74"/>
  <c r="A13" i="74"/>
  <c r="A12" i="74"/>
  <c r="A11" i="74"/>
  <c r="A12" i="75" s="1"/>
  <c r="H12" i="74"/>
  <c r="A4" i="57"/>
  <c r="A3" i="57"/>
  <c r="A1" i="57"/>
  <c r="A11" i="49"/>
  <c r="A13" i="75" s="1"/>
  <c r="B20" i="75"/>
  <c r="B15" i="75"/>
  <c r="B13" i="75"/>
  <c r="B12" i="75"/>
  <c r="A2" i="57"/>
  <c r="A9" i="57"/>
  <c r="A20" i="75" s="1"/>
  <c r="B9" i="57"/>
  <c r="B10" i="57"/>
  <c r="A15" i="75"/>
  <c r="B11" i="49"/>
  <c r="H42" i="57" l="1"/>
  <c r="H10" i="57" s="1"/>
  <c r="H25" i="57" s="1"/>
  <c r="F13" i="74"/>
  <c r="F12" i="74"/>
  <c r="I12" i="74"/>
  <c r="I19" i="74" s="1"/>
  <c r="F42" i="57"/>
  <c r="H13" i="74"/>
  <c r="H19" i="74" s="1"/>
  <c r="F19" i="74" l="1"/>
  <c r="H43" i="57"/>
  <c r="I42" i="57"/>
  <c r="I43" i="57" s="1"/>
  <c r="F10" i="57"/>
  <c r="F25" i="57" s="1"/>
  <c r="F43" i="57"/>
  <c r="H12" i="75"/>
  <c r="F12" i="75" l="1"/>
  <c r="H13" i="75"/>
  <c r="I10" i="57"/>
  <c r="I25" i="57" s="1"/>
  <c r="C18" i="82" s="1"/>
  <c r="C19" i="82" s="1"/>
  <c r="H17" i="75" l="1"/>
  <c r="H24" i="75" s="1"/>
  <c r="J17" i="74"/>
  <c r="J16" i="74"/>
  <c r="J15" i="74"/>
  <c r="I12" i="75"/>
  <c r="J14" i="74"/>
  <c r="J12" i="74"/>
  <c r="J13" i="74"/>
  <c r="F13" i="75"/>
  <c r="F17" i="75" s="1"/>
  <c r="J10" i="57"/>
  <c r="J25" i="57" s="1"/>
  <c r="I17" i="75" l="1"/>
  <c r="I24" i="75" s="1"/>
  <c r="C11" i="38" s="1"/>
  <c r="C14" i="38" s="1"/>
  <c r="C15" i="38" s="1"/>
  <c r="C14" i="82" s="1"/>
  <c r="J19" i="74"/>
  <c r="C19" i="38"/>
  <c r="F24" i="75"/>
  <c r="I13" i="75" l="1"/>
  <c r="C20" i="38"/>
  <c r="C13" i="82" l="1"/>
  <c r="C11" i="82"/>
  <c r="J13" i="75"/>
  <c r="J14" i="75"/>
  <c r="J20" i="75"/>
  <c r="J12" i="75"/>
  <c r="J15" i="75"/>
  <c r="C20" i="82" l="1"/>
  <c r="C22" i="82" s="1"/>
  <c r="B23" i="82" s="1"/>
  <c r="J24" i="75"/>
  <c r="C21" i="38" l="1"/>
</calcChain>
</file>

<file path=xl/sharedStrings.xml><?xml version="1.0" encoding="utf-8"?>
<sst xmlns="http://schemas.openxmlformats.org/spreadsheetml/2006/main" count="526" uniqueCount="245">
  <si>
    <t>ลำดับ</t>
  </si>
  <si>
    <t>หน่วย</t>
  </si>
  <si>
    <t>รวม</t>
  </si>
  <si>
    <t>ตร.ม.</t>
  </si>
  <si>
    <t>รายการ</t>
  </si>
  <si>
    <t>ชุด</t>
  </si>
  <si>
    <t>เจ้าของโครงการ : มหาวิทยาลัยราชภัฏอุดรธานี</t>
  </si>
  <si>
    <t>จัดทำโดย</t>
  </si>
  <si>
    <t>ฝ่ายออกแบบ  มหาวิทยาลัยราชภัฏอุดรธานี</t>
  </si>
  <si>
    <t>เลขที่ 64  ถนนทหาร  ตำบลหมากแข้ง  อำเภอเมือง  จังหวัดอุดรธานี  41000  โทร 042-211040  ต่อ 746 , 749</t>
  </si>
  <si>
    <t>สถานที่ก่อสร้าง</t>
  </si>
  <si>
    <t>ลักษณะงาน</t>
  </si>
  <si>
    <t>จำนวนเงิน</t>
  </si>
  <si>
    <t>หมายเหตุ</t>
  </si>
  <si>
    <t>.-  บาท</t>
  </si>
  <si>
    <t>รวมเป็นเงิน งานส่วนที่ 1: งานก่อสร้างอาคาร</t>
  </si>
  <si>
    <t>ภาษีมูลค่าเพิ่ม ร้อยละ 7</t>
  </si>
  <si>
    <t>รวมค่าก่อสร้างทั้งหมด</t>
  </si>
  <si>
    <t>ปรับลดราคาค่าก่อสร้าง</t>
  </si>
  <si>
    <t>ลำดับที่</t>
  </si>
  <si>
    <t>จำนวน</t>
  </si>
  <si>
    <t>ราคาวัสดุสิ่งของ</t>
  </si>
  <si>
    <t>ค่าแรง</t>
  </si>
  <si>
    <t>ค่าวัสดุและแรงงาน</t>
  </si>
  <si>
    <t>ราคาต่อหน่วย</t>
  </si>
  <si>
    <t>คิดเป็น %</t>
  </si>
  <si>
    <t xml:space="preserve">สรุปค่าก่อสร้างงานวิศวกรรมโครงสร้าง  </t>
  </si>
  <si>
    <t xml:space="preserve">สรุปค่าก่อสร้างงานสถาปัตยกรรม </t>
  </si>
  <si>
    <t>สรุปราคางานวิศวกรรมโครงสร้างรวมทั้งสิ้น</t>
  </si>
  <si>
    <t>สรุปราคางานสถาปัตยกรรม รวมทั้งสิ้น</t>
  </si>
  <si>
    <t>งานครุภัณฑ์</t>
  </si>
  <si>
    <t>1.1.1</t>
  </si>
  <si>
    <t>1.1.2</t>
  </si>
  <si>
    <t>สรุปค่างานครุภัณฑ์</t>
  </si>
  <si>
    <t>รวมค่างานครุภัณฑ์</t>
  </si>
  <si>
    <t>สรุปราคางานครุภัณฑ์ รวมทั้งสิ้น</t>
  </si>
  <si>
    <t>สรุปราคางานครุภัณฑ์</t>
  </si>
  <si>
    <t>รวมราคาวัสดุและค่าแรงเป็นเงิน ทั้งหมด</t>
  </si>
  <si>
    <t>TRANSFORMER</t>
  </si>
  <si>
    <t>LIGHTNING &amp; GROUNDING SYSTEM</t>
  </si>
  <si>
    <t>LIGHTING FIXTURE</t>
  </si>
  <si>
    <t>SET</t>
  </si>
  <si>
    <t>FIRE ALARM SYSTEM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</si>
  <si>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</si>
  <si>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</si>
  <si>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</si>
  <si>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</si>
  <si>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</si>
  <si>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</si>
  <si>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</si>
  <si>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</si>
  <si>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</si>
  <si>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</si>
  <si>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</si>
  <si>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</si>
  <si>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</si>
  <si>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1.4.1</t>
  </si>
  <si>
    <t>1.4.2</t>
  </si>
  <si>
    <t>1.4.3</t>
  </si>
  <si>
    <t>1.4.4</t>
  </si>
  <si>
    <t>รวมเป็นเงิน งานส่วนที่ 2: งานครุภัณฑ์</t>
  </si>
  <si>
    <t>งานโครงสร้างวิศวกรรม</t>
  </si>
  <si>
    <t>รวมค่างานโครงสร้างวิศวกรรม</t>
  </si>
  <si>
    <t>MAIN EQUIPMENT</t>
  </si>
  <si>
    <t>COLD WATER SYSTEM</t>
  </si>
  <si>
    <t>PIPING WORK</t>
  </si>
  <si>
    <t xml:space="preserve"> - DIA 4"</t>
  </si>
  <si>
    <t>WASTE WATER TREATMENT SYSTEM</t>
  </si>
  <si>
    <t>PVC PIPE (TIS 17 CLASS 8.5)</t>
  </si>
  <si>
    <t xml:space="preserve"> -DIA. 4"</t>
  </si>
  <si>
    <t>FLEXIBLE CONNECTOR (DRAINAGE TYPE)</t>
  </si>
  <si>
    <t>RAIN LEADER SYSTEM</t>
  </si>
  <si>
    <t xml:space="preserve"> - FITTING &amp; ACCESSORIES</t>
  </si>
  <si>
    <t xml:space="preserve"> - HANGER &amp; SUPPORT</t>
  </si>
  <si>
    <t xml:space="preserve"> - PAINTING</t>
  </si>
  <si>
    <t>1.4.5</t>
  </si>
  <si>
    <t>FIRE PROTECTION SYSTEM</t>
  </si>
  <si>
    <t>1.4.6</t>
  </si>
  <si>
    <t>DRAINAGE SYSTEM</t>
  </si>
  <si>
    <t>1.4.7</t>
  </si>
  <si>
    <t>FIRE BARRIER SYSTEM</t>
  </si>
  <si>
    <t>1.4.8</t>
  </si>
  <si>
    <t xml:space="preserve">TEST </t>
  </si>
  <si>
    <t>MAIN DISTRIBUTION BOARD</t>
  </si>
  <si>
    <t>RACE WAY AND CONDUIT</t>
  </si>
  <si>
    <t>CABLE</t>
  </si>
  <si>
    <t>SWITCH&amp;RECEPTACLE</t>
  </si>
  <si>
    <t>TELEPHONE  SYSTEM</t>
  </si>
  <si>
    <t xml:space="preserve">CCTV  SYSTEM </t>
  </si>
  <si>
    <t>COMPUTER SYSTEM</t>
  </si>
  <si>
    <t xml:space="preserve">HIGH  VOLTAGE </t>
  </si>
  <si>
    <t>งานครุภัณฑ์ อาคารอเนกประสงค์</t>
  </si>
  <si>
    <t>งานสถาปัตยกรรม</t>
  </si>
  <si>
    <r>
      <t>ส่วนที่ 1</t>
    </r>
    <r>
      <rPr>
        <b/>
        <sz val="16"/>
        <rFont val="TH SarabunPSK"/>
        <family val="2"/>
      </rPr>
      <t xml:space="preserve"> งานก่อสร้าง</t>
    </r>
  </si>
  <si>
    <r>
      <t>ส่วนที่ 2</t>
    </r>
    <r>
      <rPr>
        <b/>
        <sz val="16"/>
        <rFont val="TH SarabunPSK"/>
        <family val="2"/>
      </rPr>
      <t xml:space="preserve"> งานครุภัณฑ์</t>
    </r>
  </si>
  <si>
    <t>รายการประมาณราคาค่าก่อสร้าง</t>
  </si>
  <si>
    <r>
      <rPr>
        <b/>
        <u/>
        <sz val="16"/>
        <rFont val="TH SarabunPSK"/>
        <family val="2"/>
      </rPr>
      <t>ส่วนที่ 1:</t>
    </r>
    <r>
      <rPr>
        <b/>
        <sz val="16"/>
        <rFont val="TH SarabunPSK"/>
        <family val="2"/>
      </rPr>
      <t xml:space="preserve"> งานก่อสร้างอาคาร</t>
    </r>
  </si>
  <si>
    <r>
      <rPr>
        <b/>
        <u/>
        <sz val="16"/>
        <rFont val="TH SarabunPSK"/>
        <family val="2"/>
      </rPr>
      <t>ส่วนที่ 2:</t>
    </r>
    <r>
      <rPr>
        <b/>
        <sz val="16"/>
        <rFont val="TH SarabunPSK"/>
        <family val="2"/>
      </rPr>
      <t xml:space="preserve"> งานครุภัณฑ์</t>
    </r>
  </si>
  <si>
    <t xml:space="preserve"> - งานครุภัณฑ์</t>
  </si>
  <si>
    <t>รวมค่าก่อสร้าง</t>
  </si>
  <si>
    <t>สรุปค่าก่อสร้าง</t>
  </si>
  <si>
    <t>รวมค่าครุภัณฑ์</t>
  </si>
  <si>
    <t>แบบ ปร.4 แนบ จำนวน</t>
  </si>
  <si>
    <t>หน้า</t>
  </si>
  <si>
    <t>แบบบัญชีปริมาณงาน ( Bill Of Quantities )</t>
  </si>
  <si>
    <t>แบบบัญชีปริมาณงานสรุปค่าก่อสร้าง</t>
  </si>
  <si>
    <t>งานวิศวกรรมโครงสร้าง</t>
  </si>
  <si>
    <t>งานผนัง</t>
  </si>
  <si>
    <t>1.2.1</t>
  </si>
  <si>
    <t>รวมค่างานผนัง</t>
  </si>
  <si>
    <t>1.2.2</t>
  </si>
  <si>
    <t>งานพื้น</t>
  </si>
  <si>
    <t>รวมค่างานพื้น</t>
  </si>
  <si>
    <t>1.2.3</t>
  </si>
  <si>
    <t>งานสุขภัณฑ์และอุปกรณ์ประกอบ</t>
  </si>
  <si>
    <t>รวมค่างานสุขภัณฑ์</t>
  </si>
  <si>
    <t>1.2.4</t>
  </si>
  <si>
    <t>งานฝ้าเพดาน</t>
  </si>
  <si>
    <t>รวมค่างานฝ้าเพดาน</t>
  </si>
  <si>
    <t>1.2.5</t>
  </si>
  <si>
    <t>งานประตู หน้าต่าง</t>
  </si>
  <si>
    <t>รวมค่างานประตู หน้าต่าง</t>
  </si>
  <si>
    <t>1.2.6</t>
  </si>
  <si>
    <t>งานบันได</t>
  </si>
  <si>
    <t>รวมค่างานบันได</t>
  </si>
  <si>
    <t>1.2.7</t>
  </si>
  <si>
    <t>งานทาสี</t>
  </si>
  <si>
    <t>รวมค่างานทาสี</t>
  </si>
  <si>
    <t>1.2.8</t>
  </si>
  <si>
    <t>งานเบ็ดเตล็ด</t>
  </si>
  <si>
    <t>รวมงานเบ็ดเตล็ด</t>
  </si>
  <si>
    <t>รายการประมาณราคาค่าก่อสร้าง : งานวิศวกรรมโครงสร้าง</t>
  </si>
  <si>
    <t>รายการประมาณราคาค่าก่อสร้าง : งานสถาปัตยกรรม</t>
  </si>
  <si>
    <t>ไม่มี</t>
  </si>
  <si>
    <t>สีรองพื้นงานเหล็ก</t>
  </si>
  <si>
    <t>งานโครงสร้างตอม่อและฐานราก</t>
  </si>
  <si>
    <t>1.1.3</t>
  </si>
  <si>
    <t>ม.</t>
  </si>
  <si>
    <t>FITTING &amp; ACCESSORIES</t>
  </si>
  <si>
    <t>R</t>
  </si>
  <si>
    <t>2*Pi</t>
  </si>
  <si>
    <t>DISTRIBUTION BOARD</t>
  </si>
  <si>
    <t>งานระบบไฟฟ้าและสื่อสาร</t>
  </si>
  <si>
    <t>รวมค่างานระบบไฟฟ้าและสื่อสาร</t>
  </si>
  <si>
    <t>รายการประมาณราคาค่าก่อสร้าง : งานระบบไฟฟ้าและสื่อสาร</t>
  </si>
  <si>
    <t>ผนังก่อคอนกรีตมวลเบา หนา 200 / G4</t>
  </si>
  <si>
    <t>ผนังก่อคอนกรีตมวลเบา หนา 75 / G4</t>
  </si>
  <si>
    <t>ผนังก่อคอนกรีตมวลเบา หนา 75+75 / G4</t>
  </si>
  <si>
    <t>ฉาบปูนมวลเบาภายนอก-ภายใน</t>
  </si>
  <si>
    <t>เซี้ยม PVC สำเร็จรูป</t>
  </si>
  <si>
    <t>รวมปูนทราย</t>
  </si>
  <si>
    <t>พื้นปูกระเบื้องหินขัดสำเร็จรูป 300x300</t>
  </si>
  <si>
    <t>เหมา</t>
  </si>
  <si>
    <t>DS02</t>
  </si>
  <si>
    <t xml:space="preserve">จมูกบันไดอลูมิเนียม 2 นิ้ว กันลื่นกากเพชร </t>
  </si>
  <si>
    <t>งานทาสีเหล็ก</t>
  </si>
  <si>
    <t>งานทาสีปูน</t>
  </si>
  <si>
    <t>สีรองพื้นปูนใหม่</t>
  </si>
  <si>
    <t>สีน้ำอะครีลิค ทาภายนอก ทาทับหน้า</t>
  </si>
  <si>
    <t>สีน้ำมันทับหน้างานเหล็ก</t>
  </si>
  <si>
    <t>สีน้ำอะครีลิค ทาภายใน ทาทับหน้า</t>
  </si>
  <si>
    <t>สีรองพื้นปูนเก่า</t>
  </si>
  <si>
    <t>โพลียูรีเทนกันซึม ชนิดทา (สีระบุภายหลัง)</t>
  </si>
  <si>
    <t>งาน</t>
  </si>
  <si>
    <t>IEC01 2x2.5xsq.mm. / G.2.5 sq.mm. / Switch</t>
  </si>
  <si>
    <t>เต้ารับไฟฟ้าแบบคู่ ขากลม-แบน 16A 250V มีกราวด์</t>
  </si>
  <si>
    <t>IEC01 2x2.5xsq.mm. / G.2.5 sq.mm. / Lighting</t>
  </si>
  <si>
    <t>IEC01 2x4xsq.mm. / G.2.5 sq.mm. / Receptor</t>
  </si>
  <si>
    <t>งานระบบประปา สุขาภิบาล</t>
  </si>
  <si>
    <t>สรุปค่าก่อสร้างงานสุขาภิบาล</t>
  </si>
  <si>
    <t>PVC PIPE (TIS 17 CLASS 13.5)</t>
  </si>
  <si>
    <t>สรุปราคางานสุขาภิบาล รวมทั้งสิ้น</t>
  </si>
  <si>
    <t>รายการประมาณราคาค่าก่อสร้าง : งานระบบสุขาภิบาล</t>
  </si>
  <si>
    <t>งานโครงสร้างฐานราก</t>
  </si>
  <si>
    <t>เสาเข็มเจอะ dia 0.35 m. length 12 m.รับน้ำหนักได้ 25 ตัน/ต้น</t>
  </si>
  <si>
    <t>ต้น</t>
  </si>
  <si>
    <t>ดินขุดดินถม</t>
  </si>
  <si>
    <t>ลบ.ม.</t>
  </si>
  <si>
    <t>คอนกรีตหยาบ 1:3:5</t>
  </si>
  <si>
    <t>ทรายหยาบรองพื้น ค่าโมดูลัสความละเอียด F.M. ระหว่าง 2.30-3.20</t>
  </si>
  <si>
    <t>คอนกรีต fc' = 240 ksc (ทรงกระบอกบ่มชื้นที่ 28 วัน )</t>
  </si>
  <si>
    <t>งานเหล็กเสริม</t>
  </si>
  <si>
    <t>เหล็กเส้นกลมผิวเรียบ SR.24 ขนาด RB 6 มม.</t>
  </si>
  <si>
    <t>กก.</t>
  </si>
  <si>
    <t>เหล็กเส้นกลมผิวเรียบ SR.24 ขนาด RB 9 มม.</t>
  </si>
  <si>
    <t>เหล็กเส้นกลมผิวข้ออ้อย SD.40 ขนาด DB 12 มม.</t>
  </si>
  <si>
    <t>เหล็กเส้นกลมผิวข้ออ้อย SD.40 ขนาด DB 16 มม.</t>
  </si>
  <si>
    <t>ลวดผูกเหล็ก</t>
  </si>
  <si>
    <t>ไม้แบบ</t>
  </si>
  <si>
    <t>โครงเคร่าแบบ 30% ของพื้นที่ไม้แบบ,คำยันไม้แบบ</t>
  </si>
  <si>
    <t>ตะปู</t>
  </si>
  <si>
    <t>งานโครงสร้าง LEVEL+0.00</t>
  </si>
  <si>
    <t xml:space="preserve">เหล็ก  plate หนา 10 mm. </t>
  </si>
  <si>
    <t>เหล็ก  H-Beam350x350x13.0x106.0 kg/sqm</t>
  </si>
  <si>
    <t>เหล็ก  H-Beam 200x200x12.0x56.2 kg/sqm</t>
  </si>
  <si>
    <t>พุกเหล็ก</t>
  </si>
  <si>
    <t>ตัว</t>
  </si>
  <si>
    <t>Anchorage Bolt 12 mm.(L=0.40 m./bolt)</t>
  </si>
  <si>
    <t>สีกันสนิม</t>
  </si>
  <si>
    <t>คอนกรีต fc' = 240 ksc (ทรงกระบอกบ่มชื้นที่ 28 วัน สำหรับปูน Type I)</t>
  </si>
  <si>
    <t>งานโครงสร้าง LEVEL+1.00</t>
  </si>
  <si>
    <t>safe load 700 kg/sqm (topping 0.05 m)</t>
  </si>
  <si>
    <t>safe load 350 kg/sqm (toping 0.05 m)</t>
  </si>
  <si>
    <t>1.1.4</t>
  </si>
  <si>
    <t>งานโครงสร้าง LEVEL+1.50</t>
  </si>
  <si>
    <t>เหล็ก  H-Beam 300x300x13.0x84.5 kg/sqm</t>
  </si>
  <si>
    <t>safe load 350 kg/sqm (topping 0.05 m)</t>
  </si>
  <si>
    <t>1.1.5</t>
  </si>
  <si>
    <t>งานโครงสร้าง หลังคา</t>
  </si>
  <si>
    <t>safe load 450 kg/sqm (toping 0.125 m)</t>
  </si>
  <si>
    <t>1.1.6</t>
  </si>
  <si>
    <t>งานสำรวจ</t>
  </si>
  <si>
    <t>FACTOR F</t>
  </si>
  <si>
    <t>รวม HW-01</t>
  </si>
  <si>
    <t>งานพื้นคอนกรีตทางเชื่อม อาคารเดิม</t>
  </si>
  <si>
    <t>สรุปค่าก่อสร้างงานงานระบบไฟฟ้าและสื่อสาร</t>
  </si>
  <si>
    <t>สรุปราคางานระบบไฟฟ้าและสื่อสาร รวมทั้งสิ้น</t>
  </si>
  <si>
    <t>โครงการก่อสร้างห้องปั้มดับเพลิงอาคารหอประชุม</t>
  </si>
  <si>
    <t>สถานที่ก่อสร้าง : มหาวิทยาลัยราชภัฏสามพร้าว ตำบลสามพร้าว อำเภอเมือง  จังหวัดอุดรธานี 41000</t>
  </si>
  <si>
    <t>เหล็ก H-250x250x13.0x72.4 kg/sqm</t>
  </si>
  <si>
    <t>เหล็ก H-Beam 300x300x13.0x84.5 kg/sqm</t>
  </si>
  <si>
    <t>เสาเอ็น-ทับหลัง คสล. สำเร็จรูป หน้า 200</t>
  </si>
  <si>
    <t>พื้น คสล.เทปูนทรายปรับระดับเรียบ / ขัดหยาบ / ผสมกันซึม</t>
  </si>
  <si>
    <t>พื้น คสล.ทำผิวเกล็ดหินอ่อนล้าง รวมปูนทรายปรับระดับ</t>
  </si>
  <si>
    <t>รวมงานสี</t>
  </si>
  <si>
    <t>พื้น คสล.เทปูนทรายปรับระดับเรียบ / ขัดมัน</t>
  </si>
  <si>
    <t>พื้น คสล.ทำผิว Epoxy ฟิลม์บาง พร้อมรองพื้นสำหรับพื้นขัดมัน</t>
  </si>
  <si>
    <t>เมตร</t>
  </si>
  <si>
    <t>Load panel 18 Curcit Main 100 AT. 3P</t>
  </si>
  <si>
    <t>โคม LED Flu.1200mm / 6500K / T8 / Cover</t>
  </si>
  <si>
    <t>สวิตซ์ไฟฟ้าทางเดียว 16A 250V พร้อมอุปกรณ์ แบบฝังในผนัง</t>
  </si>
  <si>
    <t>2x3 gang</t>
  </si>
  <si>
    <t xml:space="preserve"> - MCB 32AT 3P ( For Pumps )</t>
  </si>
  <si>
    <t xml:space="preserve"> - MCB 16AT 1P ( Lighting )</t>
  </si>
  <si>
    <t xml:space="preserve"> - MCB 20AT 1P ( Outlets )</t>
  </si>
  <si>
    <t>FLOOR DRAIN (ทองเหลืองชุบโครเมี่ยม ฐานเหล็กหล่อ)</t>
  </si>
  <si>
    <t>ROOF DRAIN (เหล็กหล่อ พร้อมฐาน)</t>
  </si>
  <si>
    <t xml:space="preserve"> -DIA. 4" มอก.1052-2534</t>
  </si>
  <si>
    <t xml:space="preserve"> -DIA. 4" มอก.1053-2534</t>
  </si>
  <si>
    <t>Overflow เหล็กกล่อง 100x50x2.3 ทาสี</t>
  </si>
  <si>
    <t>DS01   (เหล็กหนาไม่ต่ำกว่า 0.7 มม) รวมยาแนว</t>
  </si>
  <si>
    <t>DS01a  (เหล็กหนาไม่ต่ำกว่า 0.7 มม) รวมยาแนว</t>
  </si>
  <si>
    <t>งานแต่งท้องพื้นเรียบ อะคริลิคสกิมโค้ด รวมยาแนว</t>
  </si>
  <si>
    <t>บ่อพักน้ำ คสล. CL600x600 พร้อมฝาตะแกรงเหล็กแผ่นเชื่อมชุบกันสนิม #50x500x25x6</t>
  </si>
  <si>
    <t xml:space="preserve"> - DIA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</si>
</sst>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5" formatCode="&quot;฿&quot;#,##0;\-&quot;฿&quot;#,##0"/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[Red]\(&quot;$&quot;#,##0\)"/>
    <numFmt numFmtId="188" formatCode="_(&quot;$&quot;* #,##0_);_(&quot;$&quot;* \(#,##0\);_(&quot;$&quot;* &quot;-&quot;_);_(@_)"/>
    <numFmt numFmtId="189" formatCode="_(* #,##0_);_(* \(#,##0\);_(* &quot;-&quot;_);_(@_)"/>
    <numFmt numFmtId="190" formatCode="_(&quot;$&quot;* #,##0.00_);_(&quot;$&quot;* \(#,##0.00\);_(&quot;$&quot;* &quot;-&quot;??_);_(@_)"/>
    <numFmt numFmtId="191" formatCode="_(* #,##0.00_);_(* \(#,##0.00\);_(* &quot;-&quot;??_);_(@_)"/>
    <numFmt numFmtId="192" formatCode="\t&quot;฿&quot;#,##0_);\(\t&quot;฿&quot;#,##0\)"/>
    <numFmt numFmtId="193" formatCode="\t&quot;฿&quot;#,##0.00_);[Red]\(\t&quot;฿&quot;#,##0.00\)"/>
    <numFmt numFmtId="194" formatCode="_-* #,##0_-;\-* #,##0_-;_-* &quot;-&quot;??_-;_-@_-"/>
    <numFmt numFmtId="195" formatCode="#,##0.0"/>
    <numFmt numFmtId="196" formatCode="0.0"/>
    <numFmt numFmtId="197" formatCode="_(* #,##0_);_(* \(#,##0\);_(* &quot;-&quot;??_);_(@_)"/>
    <numFmt numFmtId="198" formatCode="#,##0.0000000000000"/>
    <numFmt numFmtId="199" formatCode="General_)"/>
    <numFmt numFmtId="200" formatCode="&quot;\&quot;#,##0;[Red]&quot;\&quot;\-#,##0"/>
    <numFmt numFmtId="201" formatCode="_ * #,##0.00_ ;_ * \-#,##0.00_ ;_ * &quot;-&quot;??_ ;_ @_ "/>
    <numFmt numFmtId="202" formatCode="_ * #,##0_ ;_ * \-#,##0_ ;_ * &quot;-&quot;_ ;_ @_ "/>
    <numFmt numFmtId="203" formatCode="&quot;฿&quot;\t#,##0_);\(&quot;฿&quot;\t#,##0\)"/>
    <numFmt numFmtId="204" formatCode="\t0.00E+00"/>
    <numFmt numFmtId="205" formatCode="0_)"/>
    <numFmt numFmtId="206" formatCode="#,##0.00&quot; $&quot;;\-#,##0.00&quot; $&quot;"/>
    <numFmt numFmtId="207" formatCode="#,##0.0_);\(#,##0.0\)"/>
    <numFmt numFmtId="208" formatCode="#,##0.00&quot; $&quot;;[Red]\-#,##0.00&quot; $&quot;"/>
    <numFmt numFmtId="209" formatCode="d\.m\.yy"/>
    <numFmt numFmtId="210" formatCode="d\.mmm\.yy"/>
    <numFmt numFmtId="211" formatCode="d\.mmm"/>
    <numFmt numFmtId="212" formatCode="\ว\ว\/\ด\ด\/\ป\ป"/>
    <numFmt numFmtId="213" formatCode="0.0&quot;  &quot;"/>
    <numFmt numFmtId="214" formatCode="mmm\.yy"/>
    <numFmt numFmtId="215" formatCode="0&quot;  &quot;"/>
    <numFmt numFmtId="216" formatCode="#,##0.0;[Blue]\(\-#,##0.0\);\ &quot; &quot;"/>
    <numFmt numFmtId="217" formatCode="&quot;£&quot;#,##0;[Red]\-&quot;£&quot;#,##0"/>
    <numFmt numFmtId="218" formatCode="&quot;£&quot;#,##0;\-&quot;£&quot;#,##0"/>
    <numFmt numFmtId="219" formatCode="#,##0%;[Blue]\(\-#,##0%\);\ &quot; &quot;"/>
    <numFmt numFmtId="220" formatCode="#,##0\ \ต\ร.\ม.;[Blue]\(\-#,##0\ \ต\ร.\ม.\);\ &quot; &quot;"/>
    <numFmt numFmtId="221" formatCode="#,##0.00\ &quot;F&quot;;\-#,##0.00\ &quot;F&quot;"/>
    <numFmt numFmtId="222" formatCode="_(* #,##0.0_);_(* \(#,##0.0\);_(* &quot;-&quot;??_);_(@_)"/>
    <numFmt numFmtId="223" formatCode="\ @"/>
    <numFmt numFmtId="224" formatCode="[$-409]dd\ mmmm\,\ yyyy"/>
    <numFmt numFmtId="225" formatCode="0.0%"/>
    <numFmt numFmtId="226" formatCode="h\.mm"/>
    <numFmt numFmtId="227" formatCode="#,##0;\(#,##0\)"/>
    <numFmt numFmtId="228" formatCode="\t#,##0_);[Red]\(\t#,##0\)"/>
    <numFmt numFmtId="229" formatCode="0.00_)"/>
    <numFmt numFmtId="230" formatCode="dd\-mmm\-yy_)"/>
    <numFmt numFmtId="231" formatCode="\$#,##0.00;\(\$#,##0.00\)"/>
    <numFmt numFmtId="232" formatCode="\$#,##0;\(\$#,##0\)"/>
    <numFmt numFmtId="233" formatCode="_-[$€]* #,##0.00_-;\-[$€]* #,##0.00_-;_-[$€]* &quot;-&quot;??_-;_-@_-"/>
    <numFmt numFmtId="234" formatCode="#,##0.00\ ;&quot; (&quot;#,##0.00\);&quot; -&quot;#\ ;@\ "/>
    <numFmt numFmtId="235" formatCode="#,##0.00&quot; &quot;;&quot; (&quot;#,##0.00&quot;)&quot;;&quot; -&quot;#&quot; &quot;;@&quot; &quot;"/>
    <numFmt numFmtId="236" formatCode="#,##0\ &quot;F&quot;;[Red]\-#,##0\ &quot;F&quot;"/>
    <numFmt numFmtId="237" formatCode="&quot;ฃค&quot;#,##0;&quot;ฃค&quot;\-#,##0"/>
    <numFmt numFmtId="238" formatCode="[$$-409]#,##0.00;[Red]&quot;-&quot;[$$-409]#,##0.00"/>
    <numFmt numFmtId="239" formatCode="[$$-409]#,##0.00;[Red]\-[$$-409]#,##0.00"/>
    <numFmt numFmtId="240" formatCode="&quot;฿&quot;#,##0_);\(&quot;฿&quot;#,##0\)"/>
    <numFmt numFmtId="241" formatCode="d\.m\.yy\ h:mm"/>
    <numFmt numFmtId="242" formatCode="_-* #,##0.00\ &quot;F&quot;_-;\-* #,##0.00\ &quot;F&quot;_-;_-* &quot;-&quot;??\ &quot;F&quot;_-;_-@_-"/>
    <numFmt numFmtId="243" formatCode="0.00&quot;  &quot;"/>
    <numFmt numFmtId="244" formatCode="#,##0.00\ ;\-#,##0.00\ ;&quot; -&quot;#\ ;@\ "/>
    <numFmt numFmtId="245" formatCode="_-* #,##0.00_-;\-* #,##0.00_-;_-* &quot;-&quot;_-;_-@_-"/>
    <numFmt numFmtId="246" formatCode="\ว\ \ด\ด\ด\ด\ &quot;ค.ศ.&quot;\ \ค\ค\ค\ค"/>
    <numFmt numFmtId="247" formatCode="&quot;วันที่&quot;\ \ว\ \ด\ด\ด\ด\ \ป\ป\ป\ป"/>
    <numFmt numFmtId="248" formatCode="[$-107041E]d\ mmmm\ yyyy;@"/>
    <numFmt numFmtId="249" formatCode="#,##0.0000"/>
    <numFmt numFmtId="250" formatCode="#,##0.000"/>
    <numFmt numFmtId="251" formatCode="0.000%"/>
  </numFmts>
  <fonts count="176">
    <font>
      <sz val="16"/>
      <color theme="1"/>
      <name val="AngsanaUPC"/>
      <family val="2"/>
      <charset val="222"/>
    </font>
    <font>
      <sz val="16"/>
      <color indexed="8"/>
      <name val="AngsanaUPC"/>
      <family val="2"/>
      <charset val="222"/>
    </font>
    <font>
      <sz val="14"/>
      <name val="Cordia New"/>
      <family val="2"/>
    </font>
    <font>
      <sz val="14"/>
      <name val="AngsanaUPC"/>
      <family val="1"/>
    </font>
    <font>
      <sz val="14"/>
      <name val="Angsana New"/>
      <family val="1"/>
    </font>
    <font>
      <sz val="10"/>
      <name val="Arial"/>
      <family val="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6"/>
      <color indexed="8"/>
      <name val="AngsanaUPC"/>
      <family val="2"/>
      <charset val="222"/>
    </font>
    <font>
      <sz val="11"/>
      <color indexed="8"/>
      <name val="Tahoma"/>
      <family val="2"/>
      <charset val="222"/>
    </font>
    <font>
      <b/>
      <sz val="10"/>
      <name val="Arial"/>
      <family val="2"/>
    </font>
    <font>
      <sz val="14"/>
      <name val="CordiaUPC"/>
      <family val="2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8"/>
      <name val="AngsanaUPC"/>
      <family val="1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4"/>
      <color indexed="10"/>
      <name val="AngsanaUPC"/>
      <family val="1"/>
    </font>
    <font>
      <b/>
      <u/>
      <sz val="14"/>
      <name val="AngsanaUPC"/>
      <family val="1"/>
      <charset val="222"/>
    </font>
    <font>
      <b/>
      <sz val="16"/>
      <name val="AngsanaUPC"/>
      <family val="1"/>
    </font>
    <font>
      <sz val="11"/>
      <color indexed="8"/>
      <name val="Calibri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b/>
      <sz val="11"/>
      <name val="Book Antiqua"/>
      <family val="1"/>
    </font>
    <font>
      <sz val="10"/>
      <name val="MS Sans Serif"/>
      <family val="2"/>
      <charset val="222"/>
    </font>
    <font>
      <sz val="12"/>
      <name val="Helv"/>
      <family val="2"/>
      <charset val="222"/>
    </font>
    <font>
      <sz val="11"/>
      <color indexed="8"/>
      <name val="맑은 고딕"/>
      <family val="3"/>
      <charset val="129"/>
    </font>
    <font>
      <sz val="8"/>
      <name val="Helv"/>
      <family val="2"/>
    </font>
    <font>
      <sz val="8"/>
      <name val="Helv"/>
      <family val="2"/>
      <charset val="222"/>
    </font>
    <font>
      <sz val="11"/>
      <color indexed="9"/>
      <name val="Calibri"/>
      <family val="2"/>
      <charset val="222"/>
    </font>
    <font>
      <sz val="11"/>
      <color indexed="9"/>
      <name val="맑은 고딕"/>
      <family val="3"/>
      <charset val="129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1"/>
      <color indexed="20"/>
      <name val="Calibri"/>
      <family val="2"/>
      <charset val="222"/>
    </font>
    <font>
      <sz val="12"/>
      <name val="Tms Rmn"/>
    </font>
    <font>
      <b/>
      <sz val="8"/>
      <name val="Tms Rmn"/>
    </font>
    <font>
      <b/>
      <sz val="8"/>
      <name val="Tms Rmn"/>
      <charset val="22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22"/>
    </font>
    <font>
      <sz val="12"/>
      <name val="????"/>
      <charset val="136"/>
    </font>
    <font>
      <b/>
      <sz val="11"/>
      <color indexed="10"/>
      <name val="Calibri"/>
      <family val="2"/>
      <charset val="222"/>
    </font>
    <font>
      <b/>
      <sz val="10"/>
      <name val="Helv"/>
      <family val="2"/>
    </font>
    <font>
      <b/>
      <sz val="10"/>
      <name val="Helv"/>
      <family val="2"/>
      <charset val="222"/>
    </font>
    <font>
      <b/>
      <sz val="11"/>
      <color indexed="9"/>
      <name val="Calibri"/>
      <family val="2"/>
      <charset val="222"/>
    </font>
    <font>
      <b/>
      <sz val="10"/>
      <name val="Arial Narrow"/>
      <family val="2"/>
      <charset val="222"/>
    </font>
    <font>
      <sz val="15"/>
      <name val="Cordia New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  <charset val="222"/>
    </font>
    <font>
      <sz val="12"/>
      <name val="Tahoma"/>
      <family val="2"/>
    </font>
    <font>
      <sz val="14"/>
      <name val="CordiaUPC"/>
      <family val="2"/>
      <charset val="222"/>
    </font>
    <font>
      <sz val="10"/>
      <name val="Arial Narrow"/>
      <family val="2"/>
      <charset val="22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0"/>
      <name val="Times New Roman"/>
      <family val="1"/>
      <charset val="222"/>
    </font>
    <font>
      <sz val="16"/>
      <name val="DilleniaUPC"/>
      <family val="1"/>
      <charset val="22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sz val="14"/>
      <color indexed="8"/>
      <name val="Arial Narrow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2"/>
      <name val="Helv"/>
      <family val="2"/>
      <charset val="22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18"/>
      <name val="Arial"/>
      <family val="2"/>
    </font>
    <font>
      <b/>
      <sz val="18"/>
      <name val="Arial"/>
      <family val="2"/>
      <charset val="222"/>
    </font>
    <font>
      <b/>
      <i/>
      <sz val="16"/>
      <color indexed="8"/>
      <name val="Arial"/>
      <family val="2"/>
      <charset val="222"/>
    </font>
    <font>
      <b/>
      <sz val="12"/>
      <name val="Arial"/>
      <family val="2"/>
      <charset val="222"/>
    </font>
    <font>
      <u/>
      <sz val="14"/>
      <color indexed="12"/>
      <name val="Cordia New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  <charset val="222"/>
    </font>
    <font>
      <b/>
      <sz val="14"/>
      <name val="Helv"/>
      <family val="2"/>
    </font>
    <font>
      <sz val="8"/>
      <name val="Tms Rmn"/>
    </font>
    <font>
      <sz val="8"/>
      <name val="Tms Rmn"/>
      <charset val="222"/>
    </font>
    <font>
      <sz val="11"/>
      <color indexed="10"/>
      <name val="Calibri"/>
      <family val="2"/>
      <charset val="222"/>
    </font>
    <font>
      <b/>
      <sz val="11"/>
      <name val="Helv"/>
      <family val="2"/>
    </font>
    <font>
      <b/>
      <sz val="11"/>
      <name val="Helv"/>
      <family val="2"/>
      <charset val="222"/>
    </font>
    <font>
      <sz val="11"/>
      <color indexed="19"/>
      <name val="Calibri"/>
      <family val="2"/>
      <charset val="222"/>
    </font>
    <font>
      <sz val="11"/>
      <name val="CG Times (WN)"/>
    </font>
    <font>
      <sz val="7"/>
      <name val="Small Fonts"/>
      <family val="2"/>
    </font>
    <font>
      <sz val="7"/>
      <name val="Small Fonts"/>
      <family val="2"/>
      <charset val="222"/>
    </font>
    <font>
      <b/>
      <i/>
      <sz val="16"/>
      <name val="Helv"/>
    </font>
    <font>
      <sz val="15"/>
      <name val="EucrosiaUPC"/>
      <family val="1"/>
      <charset val="222"/>
    </font>
    <font>
      <b/>
      <sz val="12"/>
      <name val="Tms Rmn"/>
      <family val="1"/>
    </font>
    <font>
      <sz val="11"/>
      <color indexed="8"/>
      <name val="Helvetica Neue"/>
    </font>
    <font>
      <sz val="10"/>
      <name val="Courier"/>
      <family val="3"/>
    </font>
    <font>
      <sz val="12"/>
      <name val="CordiaUPC"/>
      <family val="1"/>
      <charset val="222"/>
    </font>
    <font>
      <sz val="16"/>
      <name val="EucrosiaUPC"/>
      <family val="1"/>
      <charset val="222"/>
    </font>
    <font>
      <b/>
      <sz val="11"/>
      <color indexed="63"/>
      <name val="Calibri"/>
      <family val="2"/>
      <charset val="222"/>
    </font>
    <font>
      <sz val="14"/>
      <name val="Cordia New"/>
      <family val="3"/>
    </font>
    <font>
      <sz val="10"/>
      <name val="MS Sans Serif"/>
      <family val="2"/>
    </font>
    <font>
      <b/>
      <i/>
      <sz val="18"/>
      <color indexed="28"/>
      <name val="AngsanaUPC"/>
      <family val="1"/>
    </font>
    <font>
      <b/>
      <i/>
      <u/>
      <sz val="11"/>
      <color indexed="8"/>
      <name val="Arial"/>
      <family val="2"/>
    </font>
    <font>
      <b/>
      <i/>
      <u/>
      <sz val="11"/>
      <color indexed="8"/>
      <name val="Arial"/>
      <family val="2"/>
      <charset val="222"/>
    </font>
    <font>
      <b/>
      <sz val="11"/>
      <name val="Times New Roman"/>
      <family val="1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62"/>
      <name val="Cambria"/>
      <family val="2"/>
      <charset val="222"/>
    </font>
    <font>
      <b/>
      <i/>
      <sz val="14"/>
      <name val="Times New Roman"/>
      <family val="1"/>
    </font>
    <font>
      <sz val="12"/>
      <name val="AngsanaUPC"/>
      <family val="1"/>
    </font>
    <font>
      <b/>
      <sz val="11"/>
      <color indexed="8"/>
      <name val="Calibri"/>
      <family val="2"/>
      <charset val="222"/>
    </font>
    <font>
      <sz val="14"/>
      <name val="lr –พ’ฉ"/>
      <family val="2"/>
    </font>
    <font>
      <sz val="14"/>
      <name val="lr –พ’ฉ"/>
      <charset val="128"/>
    </font>
    <font>
      <sz val="12"/>
      <name val="FreesiaUPC"/>
      <family val="2"/>
      <charset val="222"/>
    </font>
    <font>
      <sz val="14"/>
      <color indexed="8"/>
      <name val="EucrosiaUPC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222"/>
    </font>
    <font>
      <sz val="14"/>
      <name val="AngsanaUPC"/>
      <family val="1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돋움체"/>
      <family val="3"/>
      <charset val="129"/>
    </font>
    <font>
      <sz val="12"/>
      <name val="新細明體"/>
      <family val="1"/>
      <charset val="136"/>
    </font>
    <font>
      <sz val="14"/>
      <name val="ＭＳ 明朝"/>
      <family val="1"/>
      <charset val="128"/>
    </font>
    <font>
      <sz val="12"/>
      <name val="Cordia New"/>
      <family val="2"/>
    </font>
    <font>
      <sz val="11"/>
      <name val="ＭＳ Ｐゴシック"/>
      <family val="2"/>
      <charset val="128"/>
    </font>
    <font>
      <sz val="16"/>
      <color indexed="8"/>
      <name val="AngsanaUPC"/>
      <family val="2"/>
      <charset val="222"/>
    </font>
    <font>
      <sz val="9"/>
      <color indexed="8"/>
      <name val="Arial Unicode MS"/>
      <family val="2"/>
      <charset val="222"/>
    </font>
    <font>
      <sz val="14"/>
      <color indexed="8"/>
      <name val="TH SarabunPSK"/>
      <family val="2"/>
      <charset val="22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1"/>
      <color rgb="FFFA7D00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25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FFFF00"/>
      <name val="TH SarabunIT๙"/>
      <family val="2"/>
      <charset val="222"/>
    </font>
    <font>
      <b/>
      <sz val="16"/>
      <color theme="1"/>
      <name val="AngsanaUPC"/>
      <family val="1"/>
    </font>
    <font>
      <sz val="8"/>
      <name val="AngsanaUPC"/>
      <family val="2"/>
      <charset val="22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6"/>
      <color rgb="FFFF0000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013">
    <xf numFmtId="0" fontId="0" fillId="0" borderId="0"/>
    <xf numFmtId="0" fontId="21" fillId="0" borderId="0">
      <alignment vertical="center"/>
    </xf>
    <xf numFmtId="199" fontId="3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3" fillId="0" borderId="1"/>
    <xf numFmtId="0" fontId="13" fillId="0" borderId="1"/>
    <xf numFmtId="202" fontId="5" fillId="0" borderId="0" applyFont="0" applyFill="0" applyBorder="0" applyAlignment="0" applyProtection="0"/>
    <xf numFmtId="4" fontId="23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5" fillId="0" borderId="0" applyFon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2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2" borderId="0"/>
    <xf numFmtId="0" fontId="27" fillId="0" borderId="0"/>
    <xf numFmtId="0" fontId="27" fillId="0" borderId="0"/>
    <xf numFmtId="0" fontId="28" fillId="0" borderId="0">
      <alignment horizontal="centerContinuous"/>
    </xf>
    <xf numFmtId="0" fontId="29" fillId="0" borderId="0" applyFont="0" applyBorder="0" applyAlignment="0"/>
    <xf numFmtId="0" fontId="30" fillId="0" borderId="0"/>
    <xf numFmtId="0" fontId="30" fillId="0" borderId="0"/>
    <xf numFmtId="0" fontId="3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205" fontId="32" fillId="0" borderId="0"/>
    <xf numFmtId="205" fontId="33" fillId="0" borderId="0"/>
    <xf numFmtId="205" fontId="32" fillId="0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2" applyNumberFormat="0" applyFont="0" applyBorder="0" applyAlignment="0" applyProtection="0"/>
    <xf numFmtId="0" fontId="37" fillId="20" borderId="3">
      <alignment horizontal="centerContinuous" vertical="top"/>
    </xf>
    <xf numFmtId="0" fontId="37" fillId="20" borderId="3">
      <alignment horizontal="centerContinuous" vertical="top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0" borderId="0" applyNumberFormat="0" applyFill="0" applyBorder="0" applyAlignment="0" applyProtection="0"/>
    <xf numFmtId="199" fontId="40" fillId="24" borderId="4"/>
    <xf numFmtId="199" fontId="41" fillId="24" borderId="4"/>
    <xf numFmtId="199" fontId="41" fillId="24" borderId="4"/>
    <xf numFmtId="199" fontId="40" fillId="24" borderId="4"/>
    <xf numFmtId="199" fontId="40" fillId="24" borderId="4"/>
    <xf numFmtId="199" fontId="40" fillId="24" borderId="4"/>
    <xf numFmtId="3" fontId="42" fillId="0" borderId="5">
      <alignment horizontal="left" vertical="center"/>
    </xf>
    <xf numFmtId="3" fontId="42" fillId="0" borderId="5">
      <alignment horizontal="left" vertical="center"/>
    </xf>
    <xf numFmtId="3" fontId="43" fillId="0" borderId="5">
      <alignment horizontal="left" vertical="center"/>
    </xf>
    <xf numFmtId="3" fontId="43" fillId="0" borderId="5">
      <alignment horizontal="left" vertical="center"/>
    </xf>
    <xf numFmtId="0" fontId="5" fillId="0" borderId="0" applyFill="0" applyBorder="0" applyAlignment="0"/>
    <xf numFmtId="206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0" fontId="27" fillId="0" borderId="0" applyFill="0" applyBorder="0" applyAlignment="0"/>
    <xf numFmtId="209" fontId="44" fillId="0" borderId="0" applyFill="0" applyBorder="0" applyAlignment="0"/>
    <xf numFmtId="0" fontId="45" fillId="0" borderId="0" applyFill="0" applyBorder="0" applyAlignment="0"/>
    <xf numFmtId="210" fontId="44" fillId="0" borderId="0" applyFill="0" applyBorder="0" applyAlignment="0"/>
    <xf numFmtId="0" fontId="45" fillId="0" borderId="0" applyFill="0" applyBorder="0" applyAlignment="0"/>
    <xf numFmtId="211" fontId="44" fillId="0" borderId="0" applyFill="0" applyBorder="0" applyAlignment="0"/>
    <xf numFmtId="212" fontId="24" fillId="0" borderId="0" applyFill="0" applyBorder="0" applyAlignment="0"/>
    <xf numFmtId="206" fontId="44" fillId="0" borderId="0" applyFill="0" applyBorder="0" applyAlignment="0"/>
    <xf numFmtId="213" fontId="24" fillId="0" borderId="0" applyFill="0" applyBorder="0" applyAlignment="0"/>
    <xf numFmtId="214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0" fontId="147" fillId="36" borderId="50" applyNumberFormat="0" applyAlignment="0" applyProtection="0"/>
    <xf numFmtId="0" fontId="147" fillId="36" borderId="50" applyNumberFormat="0" applyAlignment="0" applyProtection="0"/>
    <xf numFmtId="0" fontId="46" fillId="26" borderId="6" applyNumberFormat="0" applyAlignment="0" applyProtection="0"/>
    <xf numFmtId="0" fontId="46" fillId="26" borderId="6" applyNumberFormat="0" applyAlignment="0" applyProtection="0"/>
    <xf numFmtId="0" fontId="47" fillId="0" borderId="0"/>
    <xf numFmtId="0" fontId="48" fillId="0" borderId="0"/>
    <xf numFmtId="0" fontId="47" fillId="0" borderId="0"/>
    <xf numFmtId="0" fontId="49" fillId="27" borderId="7" applyNumberFormat="0" applyAlignment="0" applyProtection="0"/>
    <xf numFmtId="0" fontId="49" fillId="27" borderId="7" applyNumberFormat="0" applyAlignment="0" applyProtection="0"/>
    <xf numFmtId="0" fontId="50" fillId="0" borderId="0" applyNumberFormat="0" applyFill="0" applyBorder="0" applyAlignment="0" applyProtection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215" fontId="2" fillId="0" borderId="0"/>
    <xf numFmtId="0" fontId="30" fillId="0" borderId="0"/>
    <xf numFmtId="0" fontId="30" fillId="0" borderId="0"/>
    <xf numFmtId="0" fontId="30" fillId="0" borderId="8"/>
    <xf numFmtId="0" fontId="30" fillId="0" borderId="8"/>
    <xf numFmtId="0" fontId="30" fillId="0" borderId="0"/>
    <xf numFmtId="0" fontId="30" fillId="0" borderId="0"/>
    <xf numFmtId="212" fontId="24" fillId="0" borderId="0" applyFont="0" applyFill="0" applyBorder="0" applyAlignment="0" applyProtection="0"/>
    <xf numFmtId="206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16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16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1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93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220" fontId="142" fillId="0" borderId="0" applyFont="0" applyFill="0" applyBorder="0" applyAlignment="0" applyProtection="0"/>
    <xf numFmtId="220" fontId="1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1" fontId="5" fillId="0" borderId="0" applyFont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221" fontId="2" fillId="0" borderId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2" fillId="0" borderId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144" fillId="0" borderId="0" applyFont="0" applyFill="0" applyBorder="0" applyAlignment="0" applyProtection="0"/>
    <xf numFmtId="222" fontId="1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9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5" fillId="0" borderId="0" applyFont="0" applyFill="0" applyBorder="0" applyAlignment="0" applyProtection="0"/>
    <xf numFmtId="199" fontId="2" fillId="0" borderId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191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17" fontId="13" fillId="0" borderId="0" applyFill="0" applyBorder="0" applyAlignment="0" applyProtection="0"/>
    <xf numFmtId="222" fontId="13" fillId="0" borderId="0" applyFill="0" applyBorder="0" applyAlignment="0" applyProtection="0"/>
    <xf numFmtId="217" fontId="13" fillId="0" borderId="0" applyFill="0" applyBorder="0" applyAlignment="0" applyProtection="0"/>
    <xf numFmtId="217" fontId="13" fillId="0" borderId="0" applyFill="0" applyBorder="0" applyAlignment="0" applyProtection="0"/>
    <xf numFmtId="222" fontId="13" fillId="0" borderId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18" fontId="13" fillId="0" borderId="0" applyFill="0" applyBorder="0" applyAlignment="0" applyProtection="0"/>
    <xf numFmtId="218" fontId="13" fillId="0" borderId="0" applyFill="0" applyBorder="0" applyAlignment="0" applyProtection="0"/>
    <xf numFmtId="197" fontId="13" fillId="0" borderId="0" applyFill="0" applyBorder="0" applyAlignment="0" applyProtection="0"/>
    <xf numFmtId="218" fontId="13" fillId="0" borderId="0" applyFill="0" applyBorder="0" applyAlignment="0" applyProtection="0"/>
    <xf numFmtId="218" fontId="13" fillId="0" borderId="0" applyFill="0" applyBorder="0" applyAlignment="0" applyProtection="0"/>
    <xf numFmtId="218" fontId="13" fillId="0" borderId="0" applyFill="0" applyBorder="0" applyAlignment="0" applyProtection="0"/>
    <xf numFmtId="218" fontId="13" fillId="0" borderId="0" applyFill="0" applyBorder="0" applyAlignment="0" applyProtection="0"/>
    <xf numFmtId="218" fontId="13" fillId="0" borderId="0" applyFill="0" applyBorder="0" applyAlignment="0" applyProtection="0"/>
    <xf numFmtId="217" fontId="13" fillId="0" borderId="0" applyFill="0" applyBorder="0" applyAlignment="0" applyProtection="0"/>
    <xf numFmtId="218" fontId="13" fillId="0" borderId="0" applyFill="0" applyBorder="0" applyAlignment="0" applyProtection="0"/>
    <xf numFmtId="218" fontId="13" fillId="0" borderId="0" applyFill="0" applyBorder="0" applyAlignment="0" applyProtection="0"/>
    <xf numFmtId="217" fontId="13" fillId="0" borderId="0" applyFill="0" applyBorder="0" applyAlignment="0" applyProtection="0"/>
    <xf numFmtId="0" fontId="13" fillId="0" borderId="0" applyFill="0" applyBorder="0" applyAlignment="0" applyProtection="0"/>
    <xf numFmtId="217" fontId="13" fillId="0" borderId="0" applyFill="0" applyBorder="0" applyAlignment="0" applyProtection="0"/>
    <xf numFmtId="217" fontId="13" fillId="0" borderId="0" applyFill="0" applyBorder="0" applyAlignment="0" applyProtection="0"/>
    <xf numFmtId="217" fontId="13" fillId="0" borderId="0" applyFill="0" applyBorder="0" applyAlignment="0" applyProtection="0"/>
    <xf numFmtId="0" fontId="2" fillId="0" borderId="0" applyFill="0" applyBorder="0" applyAlignment="0" applyProtection="0"/>
    <xf numFmtId="22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8" fontId="2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1" fontId="13" fillId="0" borderId="0"/>
    <xf numFmtId="221" fontId="13" fillId="0" borderId="0"/>
    <xf numFmtId="227" fontId="60" fillId="0" borderId="0"/>
    <xf numFmtId="3" fontId="5" fillId="28" borderId="0"/>
    <xf numFmtId="3" fontId="54" fillId="28" borderId="0"/>
    <xf numFmtId="3" fontId="5" fillId="28" borderId="0"/>
    <xf numFmtId="228" fontId="61" fillId="0" borderId="9" applyFont="0" applyAlignment="0">
      <alignment horizontal="center"/>
    </xf>
    <xf numFmtId="0" fontId="37" fillId="20" borderId="3">
      <alignment horizontal="centerContinuous" vertical="top"/>
    </xf>
    <xf numFmtId="207" fontId="23" fillId="0" borderId="0" applyFont="0" applyFill="0" applyBorder="0" applyAlignment="0" applyProtection="0"/>
    <xf numFmtId="208" fontId="44" fillId="0" borderId="0" applyFont="0" applyFill="0" applyBorder="0" applyAlignment="0" applyProtection="0"/>
    <xf numFmtId="226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" fontId="53" fillId="28" borderId="0"/>
    <xf numFmtId="1" fontId="60" fillId="28" borderId="0"/>
    <xf numFmtId="1" fontId="53" fillId="28" borderId="0"/>
    <xf numFmtId="230" fontId="13" fillId="0" borderId="0"/>
    <xf numFmtId="230" fontId="13" fillId="0" borderId="0"/>
    <xf numFmtId="231" fontId="60" fillId="0" borderId="0"/>
    <xf numFmtId="0" fontId="26" fillId="0" borderId="0"/>
    <xf numFmtId="0" fontId="26" fillId="0" borderId="4"/>
    <xf numFmtId="0" fontId="26" fillId="0" borderId="4"/>
    <xf numFmtId="0" fontId="62" fillId="0" borderId="0" applyProtection="0"/>
    <xf numFmtId="0" fontId="44" fillId="0" borderId="0" applyProtection="0"/>
    <xf numFmtId="14" fontId="63" fillId="0" borderId="0" applyFill="0" applyBorder="0" applyAlignment="0"/>
    <xf numFmtId="14" fontId="64" fillId="0" borderId="0" applyFill="0" applyBorder="0" applyAlignment="0"/>
    <xf numFmtId="0" fontId="5" fillId="0" borderId="0" applyFont="0" applyFill="0" applyBorder="0" applyAlignment="0" applyProtection="0"/>
    <xf numFmtId="3" fontId="65" fillId="0" borderId="10" applyFill="0" applyBorder="0" applyProtection="0">
      <alignment horizontal="center" vertical="center"/>
    </xf>
    <xf numFmtId="3" fontId="65" fillId="0" borderId="10" applyFill="0" applyBorder="0" applyProtection="0">
      <alignment horizontal="center" vertical="center"/>
    </xf>
    <xf numFmtId="225" fontId="13" fillId="0" borderId="0"/>
    <xf numFmtId="225" fontId="13" fillId="0" borderId="0"/>
    <xf numFmtId="232" fontId="60" fillId="0" borderId="0"/>
    <xf numFmtId="212" fontId="24" fillId="0" borderId="0" applyFill="0" applyBorder="0" applyAlignment="0"/>
    <xf numFmtId="206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212" fontId="24" fillId="0" borderId="0" applyFill="0" applyBorder="0" applyAlignment="0"/>
    <xf numFmtId="206" fontId="44" fillId="0" borderId="0" applyFill="0" applyBorder="0" applyAlignment="0"/>
    <xf numFmtId="213" fontId="24" fillId="0" borderId="0" applyFill="0" applyBorder="0" applyAlignment="0"/>
    <xf numFmtId="214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233" fontId="55" fillId="0" borderId="0" applyFont="0" applyFill="0" applyBorder="0" applyAlignment="0" applyProtection="0"/>
    <xf numFmtId="234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235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2" fillId="0" borderId="0" applyProtection="0"/>
    <xf numFmtId="2" fontId="54" fillId="28" borderId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38" fontId="52" fillId="20" borderId="0" applyNumberFormat="0" applyBorder="0" applyAlignment="0" applyProtection="0"/>
    <xf numFmtId="0" fontId="52" fillId="29" borderId="0" applyNumberFormat="0" applyBorder="0" applyAlignment="0" applyProtection="0"/>
    <xf numFmtId="0" fontId="69" fillId="0" borderId="0">
      <alignment horizontal="left"/>
    </xf>
    <xf numFmtId="0" fontId="70" fillId="0" borderId="0">
      <alignment horizontal="left"/>
    </xf>
    <xf numFmtId="0" fontId="69" fillId="0" borderId="0">
      <alignment horizontal="left"/>
    </xf>
    <xf numFmtId="0" fontId="71" fillId="0" borderId="11" applyNumberFormat="0" applyAlignment="0" applyProtection="0">
      <alignment horizontal="left" vertical="center"/>
    </xf>
    <xf numFmtId="0" fontId="71" fillId="0" borderId="12">
      <alignment horizontal="left" vertical="center"/>
    </xf>
    <xf numFmtId="0" fontId="71" fillId="0" borderId="12">
      <alignment horizontal="left" vertical="center"/>
    </xf>
    <xf numFmtId="0" fontId="71" fillId="0" borderId="12">
      <alignment horizontal="left" vertical="center"/>
    </xf>
    <xf numFmtId="0" fontId="72" fillId="0" borderId="0">
      <alignment horizontal="center"/>
    </xf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Protection="0"/>
    <xf numFmtId="0" fontId="77" fillId="0" borderId="0" applyProtection="0"/>
    <xf numFmtId="0" fontId="78" fillId="0" borderId="0">
      <alignment horizontal="center" textRotation="90"/>
    </xf>
    <xf numFmtId="0" fontId="76" fillId="0" borderId="0" applyProtection="0"/>
    <xf numFmtId="0" fontId="72" fillId="0" borderId="0">
      <alignment horizontal="center" textRotation="90"/>
    </xf>
    <xf numFmtId="0" fontId="72" fillId="0" borderId="0">
      <alignment horizontal="center" textRotation="90"/>
    </xf>
    <xf numFmtId="0" fontId="72" fillId="0" borderId="0">
      <alignment horizontal="center" textRotation="90"/>
    </xf>
    <xf numFmtId="0" fontId="71" fillId="0" borderId="0" applyProtection="0"/>
    <xf numFmtId="0" fontId="79" fillId="0" borderId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0" fontId="52" fillId="30" borderId="16" applyNumberFormat="0" applyBorder="0" applyAlignment="0" applyProtection="0"/>
    <xf numFmtId="0" fontId="52" fillId="31" borderId="0" applyNumberFormat="0" applyBorder="0" applyAlignment="0" applyProtection="0"/>
    <xf numFmtId="10" fontId="52" fillId="30" borderId="16" applyNumberFormat="0" applyBorder="0" applyAlignment="0" applyProtection="0"/>
    <xf numFmtId="10" fontId="52" fillId="30" borderId="16" applyNumberFormat="0" applyBorder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2" fillId="12" borderId="6" applyNumberFormat="0" applyAlignment="0" applyProtection="0"/>
    <xf numFmtId="0" fontId="83" fillId="32" borderId="4"/>
    <xf numFmtId="0" fontId="83" fillId="32" borderId="4"/>
    <xf numFmtId="199" fontId="84" fillId="0" borderId="4"/>
    <xf numFmtId="199" fontId="85" fillId="0" borderId="4"/>
    <xf numFmtId="199" fontId="85" fillId="0" borderId="4"/>
    <xf numFmtId="199" fontId="84" fillId="0" borderId="4"/>
    <xf numFmtId="199" fontId="84" fillId="0" borderId="4"/>
    <xf numFmtId="199" fontId="84" fillId="0" borderId="4"/>
    <xf numFmtId="212" fontId="24" fillId="0" borderId="0" applyFill="0" applyBorder="0" applyAlignment="0"/>
    <xf numFmtId="206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212" fontId="24" fillId="0" borderId="0" applyFill="0" applyBorder="0" applyAlignment="0"/>
    <xf numFmtId="206" fontId="44" fillId="0" borderId="0" applyFill="0" applyBorder="0" applyAlignment="0"/>
    <xf numFmtId="213" fontId="24" fillId="0" borderId="0" applyFill="0" applyBorder="0" applyAlignment="0"/>
    <xf numFmtId="214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7" fillId="0" borderId="18"/>
    <xf numFmtId="0" fontId="88" fillId="0" borderId="18"/>
    <xf numFmtId="0" fontId="87" fillId="0" borderId="18"/>
    <xf numFmtId="188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53" fillId="0" borderId="0"/>
    <xf numFmtId="0" fontId="90" fillId="0" borderId="0" applyNumberFormat="0" applyFill="0" applyBorder="0" applyAlignment="0">
      <alignment horizontal="left"/>
    </xf>
    <xf numFmtId="37" fontId="91" fillId="0" borderId="0"/>
    <xf numFmtId="37" fontId="92" fillId="0" borderId="0"/>
    <xf numFmtId="236" fontId="27" fillId="0" borderId="0"/>
    <xf numFmtId="229" fontId="93" fillId="0" borderId="0"/>
    <xf numFmtId="0" fontId="94" fillId="0" borderId="0"/>
    <xf numFmtId="0" fontId="95" fillId="0" borderId="0"/>
    <xf numFmtId="0" fontId="2" fillId="0" borderId="0"/>
    <xf numFmtId="0" fontId="5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96" fillId="0" borderId="0" applyNumberFormat="0" applyFill="0" applyBorder="0" applyProtection="0">
      <alignment vertical="top"/>
    </xf>
    <xf numFmtId="0" fontId="1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57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98" fillId="0" borderId="0"/>
    <xf numFmtId="0" fontId="5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13" fillId="0" borderId="0"/>
    <xf numFmtId="0" fontId="57" fillId="0" borderId="0"/>
    <xf numFmtId="0" fontId="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" fillId="0" borderId="0"/>
    <xf numFmtId="0" fontId="5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" fillId="0" borderId="0"/>
    <xf numFmtId="0" fontId="2" fillId="0" borderId="0"/>
    <xf numFmtId="0" fontId="2" fillId="0" borderId="0" applyNumberFormat="0"/>
    <xf numFmtId="0" fontId="2" fillId="0" borderId="0" applyNumberFormat="0"/>
    <xf numFmtId="0" fontId="98" fillId="0" borderId="0"/>
    <xf numFmtId="0" fontId="54" fillId="0" borderId="0"/>
    <xf numFmtId="0" fontId="15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97" fillId="5" borderId="19" applyNumberFormat="0" applyFont="0" applyAlignment="0" applyProtection="0"/>
    <xf numFmtId="0" fontId="97" fillId="5" borderId="19" applyNumberFormat="0" applyFont="0" applyAlignment="0" applyProtection="0"/>
    <xf numFmtId="0" fontId="97" fillId="5" borderId="19" applyNumberFormat="0" applyFont="0" applyAlignment="0" applyProtection="0"/>
    <xf numFmtId="0" fontId="97" fillId="5" borderId="19" applyNumberFormat="0" applyFont="0" applyAlignment="0" applyProtection="0"/>
    <xf numFmtId="0" fontId="100" fillId="26" borderId="20" applyNumberFormat="0" applyAlignment="0" applyProtection="0"/>
    <xf numFmtId="0" fontId="100" fillId="26" borderId="20" applyNumberFormat="0" applyAlignment="0" applyProtection="0"/>
    <xf numFmtId="0" fontId="100" fillId="26" borderId="20" applyNumberFormat="0" applyAlignment="0" applyProtection="0"/>
    <xf numFmtId="0" fontId="100" fillId="26" borderId="20" applyNumberFormat="0" applyAlignment="0" applyProtection="0"/>
    <xf numFmtId="0" fontId="101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237" fontId="99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2" fillId="0" borderId="0" applyFill="0" applyBorder="0" applyAlignment="0" applyProtection="0"/>
    <xf numFmtId="10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2" fontId="24" fillId="0" borderId="0" applyFill="0" applyBorder="0" applyAlignment="0"/>
    <xf numFmtId="206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212" fontId="24" fillId="0" borderId="0" applyFill="0" applyBorder="0" applyAlignment="0"/>
    <xf numFmtId="206" fontId="44" fillId="0" borderId="0" applyFill="0" applyBorder="0" applyAlignment="0"/>
    <xf numFmtId="213" fontId="24" fillId="0" borderId="0" applyFill="0" applyBorder="0" applyAlignment="0"/>
    <xf numFmtId="214" fontId="44" fillId="0" borderId="0" applyFill="0" applyBorder="0" applyAlignment="0"/>
    <xf numFmtId="207" fontId="23" fillId="0" borderId="0" applyFill="0" applyBorder="0" applyAlignment="0"/>
    <xf numFmtId="208" fontId="44" fillId="0" borderId="0" applyFill="0" applyBorder="0" applyAlignment="0"/>
    <xf numFmtId="41" fontId="5" fillId="0" borderId="0" applyFont="0" applyFill="0" applyBorder="0" applyAlignment="0" applyProtection="0"/>
    <xf numFmtId="215" fontId="62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1" fontId="5" fillId="0" borderId="21" applyNumberFormat="0" applyFill="0" applyAlignment="0" applyProtection="0">
      <alignment horizontal="center" vertical="center"/>
    </xf>
    <xf numFmtId="0" fontId="103" fillId="2" borderId="0"/>
    <xf numFmtId="0" fontId="26" fillId="0" borderId="0"/>
    <xf numFmtId="0" fontId="104" fillId="0" borderId="0"/>
    <xf numFmtId="0" fontId="105" fillId="0" borderId="0"/>
    <xf numFmtId="238" fontId="104" fillId="0" borderId="0"/>
    <xf numFmtId="239" fontId="105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240" fontId="5" fillId="0" borderId="0" applyFont="0" applyFill="0" applyBorder="0" applyAlignment="0" applyProtection="0"/>
    <xf numFmtId="240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24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87" fillId="0" borderId="0"/>
    <xf numFmtId="0" fontId="88" fillId="0" borderId="0"/>
    <xf numFmtId="0" fontId="87" fillId="0" borderId="0"/>
    <xf numFmtId="0" fontId="26" fillId="0" borderId="4"/>
    <xf numFmtId="0" fontId="26" fillId="0" borderId="4"/>
    <xf numFmtId="49" fontId="63" fillId="0" borderId="0" applyFill="0" applyBorder="0" applyAlignment="0"/>
    <xf numFmtId="49" fontId="64" fillId="0" borderId="0" applyFill="0" applyBorder="0" applyAlignment="0"/>
    <xf numFmtId="0" fontId="45" fillId="0" borderId="0" applyFill="0" applyBorder="0" applyAlignment="0"/>
    <xf numFmtId="241" fontId="44" fillId="0" borderId="0" applyFill="0" applyBorder="0" applyAlignment="0"/>
    <xf numFmtId="0" fontId="45" fillId="0" borderId="0" applyFill="0" applyBorder="0" applyAlignment="0"/>
    <xf numFmtId="242" fontId="44" fillId="0" borderId="0" applyFill="0" applyBorder="0" applyAlignment="0"/>
    <xf numFmtId="40" fontId="106" fillId="0" borderId="0"/>
    <xf numFmtId="0" fontId="107" fillId="33" borderId="0"/>
    <xf numFmtId="0" fontId="108" fillId="0" borderId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Alignment="0" applyProtection="0"/>
    <xf numFmtId="0" fontId="109" fillId="0" borderId="0" applyNumberFormat="0" applyFill="0" applyBorder="0" applyAlignment="0" applyProtection="0"/>
    <xf numFmtId="0" fontId="111" fillId="0" borderId="0">
      <alignment vertical="center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5" fillId="0" borderId="0"/>
    <xf numFmtId="0" fontId="112" fillId="0" borderId="22" applyNumberFormat="0" applyFill="0" applyAlignment="0" applyProtection="0"/>
    <xf numFmtId="0" fontId="112" fillId="0" borderId="22" applyNumberFormat="0" applyFill="0" applyAlignment="0" applyProtection="0"/>
    <xf numFmtId="0" fontId="112" fillId="0" borderId="22" applyNumberFormat="0" applyFill="0" applyAlignment="0" applyProtection="0"/>
    <xf numFmtId="0" fontId="112" fillId="0" borderId="22" applyNumberFormat="0" applyFill="0" applyAlignment="0" applyProtection="0"/>
    <xf numFmtId="0" fontId="83" fillId="0" borderId="23"/>
    <xf numFmtId="0" fontId="83" fillId="0" borderId="4"/>
    <xf numFmtId="0" fontId="83" fillId="0" borderId="4"/>
    <xf numFmtId="0" fontId="113" fillId="0" borderId="0"/>
    <xf numFmtId="243" fontId="62" fillId="0" borderId="0" applyFont="0" applyFill="0" applyBorder="0" applyAlignment="0" applyProtection="0"/>
    <xf numFmtId="203" fontId="24" fillId="0" borderId="0" applyFont="0" applyFill="0" applyBorder="0" applyAlignment="0" applyProtection="0"/>
    <xf numFmtId="230" fontId="2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6" fillId="26" borderId="6" applyNumberFormat="0" applyAlignment="0" applyProtection="0"/>
    <xf numFmtId="0" fontId="114" fillId="0" borderId="0"/>
    <xf numFmtId="43" fontId="8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191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22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4" fontId="2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41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9" fontId="118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98" fillId="0" borderId="0"/>
    <xf numFmtId="4" fontId="115" fillId="0" borderId="0"/>
    <xf numFmtId="0" fontId="6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" fillId="0" borderId="0"/>
    <xf numFmtId="0" fontId="82" fillId="12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2" fillId="0" borderId="22" applyNumberFormat="0" applyFill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56" fillId="0" borderId="0" applyFont="0" applyFill="0" applyBorder="0" applyAlignment="0" applyProtection="0"/>
    <xf numFmtId="0" fontId="5" fillId="0" borderId="0"/>
    <xf numFmtId="240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" fillId="0" borderId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18" fillId="0" borderId="0"/>
    <xf numFmtId="0" fontId="13" fillId="0" borderId="1"/>
    <xf numFmtId="0" fontId="119" fillId="0" borderId="1"/>
    <xf numFmtId="0" fontId="27" fillId="0" borderId="2"/>
    <xf numFmtId="0" fontId="100" fillId="26" borderId="20" applyNumberFormat="0" applyAlignment="0" applyProtection="0"/>
    <xf numFmtId="0" fontId="97" fillId="5" borderId="19" applyNumberFormat="0" applyFont="0" applyAlignment="0" applyProtection="0"/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25" borderId="6" applyNumberFormat="0" applyAlignment="0" applyProtection="0">
      <alignment vertical="center"/>
    </xf>
    <xf numFmtId="0" fontId="121" fillId="25" borderId="6" applyNumberFormat="0" applyAlignment="0" applyProtection="0">
      <alignment vertical="center"/>
    </xf>
    <xf numFmtId="0" fontId="122" fillId="9" borderId="0" applyNumberFormat="0" applyBorder="0" applyAlignment="0" applyProtection="0">
      <alignment vertical="center"/>
    </xf>
    <xf numFmtId="0" fontId="123" fillId="5" borderId="19" applyNumberFormat="0" applyFont="0" applyAlignment="0" applyProtection="0">
      <alignment vertical="center"/>
    </xf>
    <xf numFmtId="0" fontId="123" fillId="5" borderId="19" applyNumberFormat="0" applyFont="0" applyAlignment="0" applyProtection="0">
      <alignment vertical="center"/>
    </xf>
    <xf numFmtId="0" fontId="124" fillId="1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27" borderId="7" applyNumberFormat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9" fillId="6" borderId="6" applyNumberFormat="0" applyAlignment="0" applyProtection="0">
      <alignment vertical="center"/>
    </xf>
    <xf numFmtId="0" fontId="129" fillId="6" borderId="6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2" fillId="0" borderId="27" applyNumberFormat="0" applyFill="0" applyAlignment="0" applyProtection="0">
      <alignment vertical="center"/>
    </xf>
    <xf numFmtId="0" fontId="133" fillId="0" borderId="28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10" borderId="0" applyNumberFormat="0" applyBorder="0" applyAlignment="0" applyProtection="0">
      <alignment vertical="center"/>
    </xf>
    <xf numFmtId="0" fontId="135" fillId="25" borderId="20" applyNumberFormat="0" applyAlignment="0" applyProtection="0">
      <alignment vertical="center"/>
    </xf>
    <xf numFmtId="0" fontId="135" fillId="25" borderId="20" applyNumberFormat="0" applyAlignment="0" applyProtection="0">
      <alignment vertical="center"/>
    </xf>
    <xf numFmtId="202" fontId="136" fillId="0" borderId="0" applyFont="0" applyFill="0" applyBorder="0" applyAlignment="0" applyProtection="0"/>
    <xf numFmtId="201" fontId="136" fillId="0" borderId="0" applyFont="0" applyFill="0" applyBorder="0" applyAlignment="0" applyProtection="0"/>
    <xf numFmtId="0" fontId="123" fillId="0" borderId="0"/>
    <xf numFmtId="0" fontId="137" fillId="0" borderId="0"/>
    <xf numFmtId="0" fontId="138" fillId="0" borderId="0"/>
    <xf numFmtId="43" fontId="139" fillId="0" borderId="0" applyFont="0" applyFill="0" applyBorder="0" applyAlignment="0" applyProtection="0"/>
    <xf numFmtId="38" fontId="140" fillId="0" borderId="0" applyFont="0" applyFill="0" applyBorder="0" applyAlignment="0" applyProtection="0"/>
    <xf numFmtId="0" fontId="3" fillId="0" borderId="0"/>
    <xf numFmtId="0" fontId="3" fillId="0" borderId="1"/>
    <xf numFmtId="42" fontId="139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5">
    <xf numFmtId="0" fontId="0" fillId="0" borderId="0" xfId="0"/>
    <xf numFmtId="0" fontId="5" fillId="0" borderId="0" xfId="941"/>
    <xf numFmtId="4" fontId="13" fillId="0" borderId="0" xfId="941" applyNumberFormat="1" applyFont="1" applyFill="1"/>
    <xf numFmtId="4" fontId="13" fillId="0" borderId="0" xfId="941" applyNumberFormat="1" applyFont="1" applyFill="1" applyAlignment="1">
      <alignment horizontal="center"/>
    </xf>
    <xf numFmtId="4" fontId="14" fillId="0" borderId="39" xfId="941" applyNumberFormat="1" applyFont="1" applyFill="1" applyBorder="1" applyAlignment="1">
      <alignment horizontal="center"/>
    </xf>
    <xf numFmtId="4" fontId="12" fillId="0" borderId="37" xfId="941" applyNumberFormat="1" applyFont="1" applyFill="1" applyBorder="1" applyAlignment="1">
      <alignment horizontal="center"/>
    </xf>
    <xf numFmtId="4" fontId="15" fillId="0" borderId="32" xfId="941" applyNumberFormat="1" applyFont="1" applyFill="1" applyBorder="1" applyAlignment="1">
      <alignment horizontal="center"/>
    </xf>
    <xf numFmtId="4" fontId="7" fillId="0" borderId="32" xfId="941" applyNumberFormat="1" applyFont="1" applyFill="1" applyBorder="1" applyAlignment="1">
      <alignment horizontal="center"/>
    </xf>
    <xf numFmtId="4" fontId="13" fillId="0" borderId="32" xfId="941" applyNumberFormat="1" applyFont="1" applyFill="1" applyBorder="1" applyAlignment="1">
      <alignment horizontal="center"/>
    </xf>
    <xf numFmtId="4" fontId="13" fillId="0" borderId="40" xfId="941" applyNumberFormat="1" applyFont="1" applyFill="1" applyBorder="1" applyAlignment="1">
      <alignment horizontal="center"/>
    </xf>
    <xf numFmtId="4" fontId="13" fillId="0" borderId="41" xfId="941" applyNumberFormat="1" applyFont="1" applyFill="1" applyBorder="1" applyAlignment="1">
      <alignment horizontal="center"/>
    </xf>
    <xf numFmtId="4" fontId="15" fillId="0" borderId="42" xfId="941" applyNumberFormat="1" applyFont="1" applyFill="1" applyBorder="1" applyAlignment="1">
      <alignment horizontal="center"/>
    </xf>
    <xf numFmtId="4" fontId="12" fillId="0" borderId="41" xfId="941" applyNumberFormat="1" applyFont="1" applyFill="1" applyBorder="1" applyAlignment="1">
      <alignment horizontal="right"/>
    </xf>
    <xf numFmtId="10" fontId="15" fillId="0" borderId="35" xfId="945" applyNumberFormat="1" applyFont="1" applyFill="1" applyBorder="1" applyAlignment="1">
      <alignment horizontal="center"/>
    </xf>
    <xf numFmtId="4" fontId="15" fillId="0" borderId="42" xfId="941" applyNumberFormat="1" applyFont="1" applyFill="1" applyBorder="1"/>
    <xf numFmtId="4" fontId="13" fillId="0" borderId="42" xfId="941" applyNumberFormat="1" applyFont="1" applyFill="1" applyBorder="1" applyAlignment="1">
      <alignment horizontal="center"/>
    </xf>
    <xf numFmtId="4" fontId="12" fillId="0" borderId="42" xfId="941" applyNumberFormat="1" applyFont="1" applyFill="1" applyBorder="1" applyAlignment="1">
      <alignment horizontal="right"/>
    </xf>
    <xf numFmtId="4" fontId="12" fillId="0" borderId="42" xfId="941" applyNumberFormat="1" applyFont="1" applyFill="1" applyBorder="1" applyAlignment="1">
      <alignment horizontal="center"/>
    </xf>
    <xf numFmtId="4" fontId="15" fillId="0" borderId="33" xfId="941" applyNumberFormat="1" applyFont="1" applyFill="1" applyBorder="1" applyAlignment="1">
      <alignment horizontal="center" vertical="center"/>
    </xf>
    <xf numFmtId="4" fontId="12" fillId="0" borderId="33" xfId="941" applyNumberFormat="1" applyFont="1" applyFill="1" applyBorder="1" applyAlignment="1">
      <alignment horizontal="center"/>
    </xf>
    <xf numFmtId="4" fontId="16" fillId="0" borderId="42" xfId="941" applyNumberFormat="1" applyFont="1" applyFill="1" applyBorder="1" applyAlignment="1">
      <alignment horizontal="center"/>
    </xf>
    <xf numFmtId="4" fontId="17" fillId="0" borderId="42" xfId="941" applyNumberFormat="1" applyFont="1" applyFill="1" applyBorder="1" applyAlignment="1">
      <alignment horizontal="center"/>
    </xf>
    <xf numFmtId="4" fontId="13" fillId="0" borderId="0" xfId="941" applyNumberFormat="1" applyFont="1" applyFill="1" applyBorder="1"/>
    <xf numFmtId="4" fontId="12" fillId="0" borderId="33" xfId="941" applyNumberFormat="1" applyFont="1" applyFill="1" applyBorder="1" applyAlignment="1">
      <alignment horizontal="center" vertical="center"/>
    </xf>
    <xf numFmtId="4" fontId="13" fillId="0" borderId="16" xfId="941" applyNumberFormat="1" applyFont="1" applyFill="1" applyBorder="1" applyAlignment="1">
      <alignment horizontal="center"/>
    </xf>
    <xf numFmtId="4" fontId="13" fillId="0" borderId="0" xfId="941" applyNumberFormat="1" applyFont="1" applyFill="1" applyBorder="1" applyAlignment="1">
      <alignment horizontal="center"/>
    </xf>
    <xf numFmtId="4" fontId="12" fillId="0" borderId="0" xfId="941" applyNumberFormat="1" applyFont="1" applyFill="1" applyBorder="1" applyAlignment="1">
      <alignment horizontal="center"/>
    </xf>
    <xf numFmtId="4" fontId="13" fillId="0" borderId="42" xfId="941" applyNumberFormat="1" applyFont="1" applyFill="1" applyBorder="1" applyAlignment="1">
      <alignment horizontal="center" vertical="center"/>
    </xf>
    <xf numFmtId="4" fontId="13" fillId="0" borderId="42" xfId="941" applyNumberFormat="1" applyFont="1" applyFill="1" applyBorder="1" applyAlignment="1">
      <alignment horizontal="center" vertical="center" wrapText="1"/>
    </xf>
    <xf numFmtId="4" fontId="13" fillId="0" borderId="3" xfId="941" applyNumberFormat="1" applyFont="1" applyFill="1" applyBorder="1" applyAlignment="1">
      <alignment horizontal="center" vertical="center"/>
    </xf>
    <xf numFmtId="4" fontId="15" fillId="0" borderId="3" xfId="941" applyNumberFormat="1" applyFont="1" applyFill="1" applyBorder="1" applyAlignment="1">
      <alignment horizontal="center" vertical="center"/>
    </xf>
    <xf numFmtId="4" fontId="12" fillId="0" borderId="16" xfId="941" applyNumberFormat="1" applyFont="1" applyFill="1" applyBorder="1" applyAlignment="1">
      <alignment horizontal="center"/>
    </xf>
    <xf numFmtId="4" fontId="13" fillId="0" borderId="0" xfId="941" applyNumberFormat="1" applyFont="1" applyFill="1" applyBorder="1" applyAlignment="1">
      <alignment horizontal="center" vertical="center" wrapText="1"/>
    </xf>
    <xf numFmtId="4" fontId="12" fillId="0" borderId="42" xfId="941" applyNumberFormat="1" applyFont="1" applyFill="1" applyBorder="1" applyAlignment="1">
      <alignment vertical="center" wrapText="1"/>
    </xf>
    <xf numFmtId="4" fontId="15" fillId="0" borderId="31" xfId="941" applyNumberFormat="1" applyFont="1" applyFill="1" applyBorder="1" applyAlignment="1">
      <alignment horizontal="center"/>
    </xf>
    <xf numFmtId="4" fontId="15" fillId="0" borderId="30" xfId="941" applyNumberFormat="1" applyFont="1" applyFill="1" applyBorder="1" applyAlignment="1">
      <alignment horizontal="center" vertical="center" wrapText="1"/>
    </xf>
    <xf numFmtId="4" fontId="15" fillId="0" borderId="30" xfId="891" applyNumberFormat="1" applyFont="1" applyFill="1" applyBorder="1" applyAlignment="1">
      <alignment horizontal="center" vertical="center" wrapText="1"/>
    </xf>
    <xf numFmtId="4" fontId="13" fillId="0" borderId="30" xfId="941" applyNumberFormat="1" applyFont="1" applyFill="1" applyBorder="1"/>
    <xf numFmtId="4" fontId="13" fillId="0" borderId="0" xfId="941" applyNumberFormat="1" applyFont="1" applyFill="1" applyBorder="1" applyAlignment="1">
      <alignment horizontal="left" vertical="center" wrapText="1"/>
    </xf>
    <xf numFmtId="198" fontId="13" fillId="0" borderId="0" xfId="941" applyNumberFormat="1" applyFont="1" applyFill="1"/>
    <xf numFmtId="4" fontId="7" fillId="0" borderId="3" xfId="941" applyNumberFormat="1" applyFont="1" applyFill="1" applyBorder="1" applyAlignment="1">
      <alignment vertical="center" wrapText="1"/>
    </xf>
    <xf numFmtId="195" fontId="7" fillId="0" borderId="35" xfId="941" applyNumberFormat="1" applyFont="1" applyFill="1" applyBorder="1" applyAlignment="1">
      <alignment horizontal="center"/>
    </xf>
    <xf numFmtId="4" fontId="7" fillId="0" borderId="42" xfId="941" applyNumberFormat="1" applyFont="1" applyFill="1" applyBorder="1"/>
    <xf numFmtId="195" fontId="19" fillId="0" borderId="33" xfId="941" applyNumberFormat="1" applyFont="1" applyFill="1" applyBorder="1" applyAlignment="1">
      <alignment horizontal="center"/>
    </xf>
    <xf numFmtId="4" fontId="4" fillId="0" borderId="33" xfId="937" applyNumberFormat="1" applyFont="1" applyBorder="1" applyAlignment="1">
      <alignment horizontal="center" vertical="top"/>
    </xf>
    <xf numFmtId="3" fontId="7" fillId="0" borderId="33" xfId="941" applyNumberFormat="1" applyFont="1" applyFill="1" applyBorder="1" applyAlignment="1">
      <alignment horizontal="center" vertical="center"/>
    </xf>
    <xf numFmtId="195" fontId="19" fillId="0" borderId="33" xfId="941" applyNumberFormat="1" applyFont="1" applyFill="1" applyBorder="1" applyAlignment="1">
      <alignment horizontal="center" vertical="center"/>
    </xf>
    <xf numFmtId="4" fontId="4" fillId="0" borderId="33" xfId="937" applyNumberFormat="1" applyFont="1" applyFill="1" applyBorder="1" applyAlignment="1">
      <alignment horizontal="center" vertical="top" wrapText="1"/>
    </xf>
    <xf numFmtId="4" fontId="4" fillId="0" borderId="33" xfId="937" applyNumberFormat="1" applyFont="1" applyBorder="1" applyAlignment="1">
      <alignment horizontal="left" vertical="top" wrapText="1"/>
    </xf>
    <xf numFmtId="4" fontId="7" fillId="0" borderId="33" xfId="941" applyNumberFormat="1" applyFont="1" applyFill="1" applyBorder="1" applyAlignment="1">
      <alignment horizontal="center" vertical="center"/>
    </xf>
    <xf numFmtId="4" fontId="15" fillId="0" borderId="36" xfId="941" applyNumberFormat="1" applyFont="1" applyFill="1" applyBorder="1" applyAlignment="1">
      <alignment horizontal="center" vertical="center"/>
    </xf>
    <xf numFmtId="4" fontId="15" fillId="0" borderId="46" xfId="941" applyNumberFormat="1" applyFont="1" applyFill="1" applyBorder="1"/>
    <xf numFmtId="4" fontId="13" fillId="0" borderId="46" xfId="941" applyNumberFormat="1" applyFont="1" applyFill="1" applyBorder="1" applyAlignment="1">
      <alignment horizontal="center"/>
    </xf>
    <xf numFmtId="4" fontId="15" fillId="0" borderId="46" xfId="941" applyNumberFormat="1" applyFont="1" applyFill="1" applyBorder="1" applyAlignment="1">
      <alignment horizontal="center"/>
    </xf>
    <xf numFmtId="4" fontId="12" fillId="0" borderId="46" xfId="941" applyNumberFormat="1" applyFont="1" applyFill="1" applyBorder="1" applyAlignment="1">
      <alignment horizontal="center"/>
    </xf>
    <xf numFmtId="4" fontId="12" fillId="0" borderId="36" xfId="941" applyNumberFormat="1" applyFont="1" applyFill="1" applyBorder="1" applyAlignment="1">
      <alignment horizontal="center"/>
    </xf>
    <xf numFmtId="4" fontId="13" fillId="0" borderId="30" xfId="941" applyNumberFormat="1" applyFont="1" applyFill="1" applyBorder="1" applyAlignment="1">
      <alignment horizontal="center"/>
    </xf>
    <xf numFmtId="4" fontId="13" fillId="0" borderId="31" xfId="941" applyNumberFormat="1" applyFont="1" applyFill="1" applyBorder="1" applyAlignment="1">
      <alignment horizontal="center"/>
    </xf>
    <xf numFmtId="4" fontId="12" fillId="0" borderId="31" xfId="941" applyNumberFormat="1" applyFont="1" applyFill="1" applyBorder="1" applyAlignment="1">
      <alignment horizontal="center"/>
    </xf>
    <xf numFmtId="10" fontId="12" fillId="0" borderId="30" xfId="945" applyNumberFormat="1" applyFont="1" applyFill="1" applyBorder="1" applyAlignment="1">
      <alignment horizontal="center"/>
    </xf>
    <xf numFmtId="195" fontId="7" fillId="0" borderId="35" xfId="941" applyNumberFormat="1" applyFont="1" applyFill="1" applyBorder="1" applyAlignment="1">
      <alignment vertical="center" wrapText="1"/>
    </xf>
    <xf numFmtId="4" fontId="7" fillId="0" borderId="30" xfId="941" applyNumberFormat="1" applyFont="1" applyFill="1" applyBorder="1" applyAlignment="1">
      <alignment vertical="center" wrapText="1"/>
    </xf>
    <xf numFmtId="4" fontId="4" fillId="0" borderId="35" xfId="937" applyNumberFormat="1" applyFont="1" applyFill="1" applyBorder="1" applyAlignment="1">
      <alignment horizontal="center"/>
    </xf>
    <xf numFmtId="4" fontId="4" fillId="0" borderId="35" xfId="937" applyNumberFormat="1" applyFont="1" applyFill="1" applyBorder="1"/>
    <xf numFmtId="4" fontId="7" fillId="0" borderId="31" xfId="941" applyNumberFormat="1" applyFont="1" applyFill="1" applyBorder="1" applyAlignment="1">
      <alignment horizontal="center"/>
    </xf>
    <xf numFmtId="4" fontId="12" fillId="0" borderId="41" xfId="941" applyNumberFormat="1" applyFont="1" applyFill="1" applyBorder="1" applyAlignment="1">
      <alignment horizontal="center"/>
    </xf>
    <xf numFmtId="0" fontId="4" fillId="0" borderId="33" xfId="940" applyFont="1" applyFill="1" applyBorder="1" applyAlignment="1">
      <alignment vertical="center"/>
    </xf>
    <xf numFmtId="195" fontId="13" fillId="0" borderId="33" xfId="941" applyNumberFormat="1" applyFont="1" applyFill="1" applyBorder="1" applyAlignment="1">
      <alignment horizontal="center"/>
    </xf>
    <xf numFmtId="4" fontId="18" fillId="0" borderId="42" xfId="941" applyNumberFormat="1" applyFont="1" applyFill="1" applyBorder="1" applyAlignment="1">
      <alignment vertical="center" wrapText="1"/>
    </xf>
    <xf numFmtId="4" fontId="19" fillId="0" borderId="33" xfId="941" applyNumberFormat="1" applyFont="1" applyFill="1" applyBorder="1" applyAlignment="1">
      <alignment vertical="center" wrapText="1"/>
    </xf>
    <xf numFmtId="4" fontId="15" fillId="0" borderId="33" xfId="941" applyNumberFormat="1" applyFont="1" applyFill="1" applyBorder="1" applyAlignment="1">
      <alignment horizontal="center"/>
    </xf>
    <xf numFmtId="0" fontId="4" fillId="0" borderId="33" xfId="937" applyFont="1" applyBorder="1" applyAlignment="1">
      <alignment horizontal="left" vertical="top" wrapText="1"/>
    </xf>
    <xf numFmtId="43" fontId="4" fillId="0" borderId="33" xfId="937" applyNumberFormat="1" applyFont="1" applyBorder="1" applyAlignment="1">
      <alignment horizontal="center" vertical="top" wrapText="1"/>
    </xf>
    <xf numFmtId="43" fontId="4" fillId="0" borderId="33" xfId="301" applyNumberFormat="1" applyFont="1" applyFill="1" applyBorder="1" applyAlignment="1">
      <alignment horizontal="right" vertical="top"/>
    </xf>
    <xf numFmtId="43" fontId="4" fillId="0" borderId="33" xfId="302" applyNumberFormat="1" applyFont="1" applyFill="1" applyBorder="1" applyAlignment="1">
      <alignment horizontal="center" vertical="top"/>
    </xf>
    <xf numFmtId="43" fontId="4" fillId="0" borderId="33" xfId="301" applyNumberFormat="1" applyFont="1" applyFill="1" applyBorder="1" applyAlignment="1">
      <alignment vertical="top"/>
    </xf>
    <xf numFmtId="0" fontId="4" fillId="0" borderId="33" xfId="937" applyFont="1" applyBorder="1" applyAlignment="1">
      <alignment horizontal="center" vertical="top" wrapText="1"/>
    </xf>
    <xf numFmtId="4" fontId="4" fillId="0" borderId="33" xfId="937" applyNumberFormat="1" applyFont="1" applyBorder="1" applyAlignment="1">
      <alignment horizontal="right" vertical="top" wrapText="1"/>
    </xf>
    <xf numFmtId="43" fontId="4" fillId="0" borderId="33" xfId="937" applyNumberFormat="1" applyFont="1" applyBorder="1" applyAlignment="1">
      <alignment horizontal="right" vertical="top" wrapText="1"/>
    </xf>
    <xf numFmtId="3" fontId="4" fillId="0" borderId="33" xfId="937" applyNumberFormat="1" applyFont="1" applyBorder="1" applyAlignment="1">
      <alignment horizontal="right" vertical="top" wrapText="1"/>
    </xf>
    <xf numFmtId="4" fontId="13" fillId="0" borderId="35" xfId="941" applyNumberFormat="1" applyFont="1" applyFill="1" applyBorder="1" applyAlignment="1">
      <alignment horizontal="center"/>
    </xf>
    <xf numFmtId="4" fontId="7" fillId="0" borderId="41" xfId="941" applyNumberFormat="1" applyFont="1" applyFill="1" applyBorder="1" applyAlignment="1">
      <alignment horizontal="center"/>
    </xf>
    <xf numFmtId="10" fontId="12" fillId="0" borderId="35" xfId="945" applyNumberFormat="1" applyFont="1" applyFill="1" applyBorder="1" applyAlignment="1">
      <alignment horizontal="center"/>
    </xf>
    <xf numFmtId="2" fontId="4" fillId="0" borderId="33" xfId="301" applyNumberFormat="1" applyFont="1" applyFill="1" applyBorder="1" applyAlignment="1">
      <alignment vertical="top"/>
    </xf>
    <xf numFmtId="4" fontId="153" fillId="0" borderId="35" xfId="941" applyNumberFormat="1" applyFont="1" applyFill="1" applyBorder="1" applyAlignment="1">
      <alignment vertical="center" wrapText="1"/>
    </xf>
    <xf numFmtId="4" fontId="153" fillId="0" borderId="42" xfId="941" applyNumberFormat="1" applyFont="1" applyFill="1" applyBorder="1"/>
    <xf numFmtId="4" fontId="153" fillId="0" borderId="46" xfId="941" applyNumberFormat="1" applyFont="1" applyFill="1" applyBorder="1"/>
    <xf numFmtId="4" fontId="154" fillId="0" borderId="0" xfId="941" applyNumberFormat="1" applyFont="1" applyFill="1" applyBorder="1" applyAlignment="1">
      <alignment horizontal="left" vertical="center" wrapText="1"/>
    </xf>
    <xf numFmtId="4" fontId="153" fillId="0" borderId="3" xfId="941" applyNumberFormat="1" applyFont="1" applyFill="1" applyBorder="1" applyAlignment="1">
      <alignment horizontal="center"/>
    </xf>
    <xf numFmtId="4" fontId="155" fillId="0" borderId="35" xfId="941" applyNumberFormat="1" applyFont="1" applyFill="1" applyBorder="1" applyAlignment="1">
      <alignment horizontal="left"/>
    </xf>
    <xf numFmtId="4" fontId="154" fillId="0" borderId="41" xfId="941" applyNumberFormat="1" applyFont="1" applyFill="1" applyBorder="1" applyAlignment="1">
      <alignment horizontal="center"/>
    </xf>
    <xf numFmtId="4" fontId="153" fillId="0" borderId="35" xfId="941" applyNumberFormat="1" applyFont="1" applyFill="1" applyBorder="1" applyAlignment="1">
      <alignment horizontal="center"/>
    </xf>
    <xf numFmtId="4" fontId="153" fillId="0" borderId="42" xfId="941" applyNumberFormat="1" applyFont="1" applyFill="1" applyBorder="1" applyAlignment="1">
      <alignment horizontal="center"/>
    </xf>
    <xf numFmtId="4" fontId="153" fillId="0" borderId="41" xfId="941" applyNumberFormat="1" applyFont="1" applyFill="1" applyBorder="1" applyAlignment="1">
      <alignment horizontal="right"/>
    </xf>
    <xf numFmtId="4" fontId="154" fillId="0" borderId="42" xfId="941" applyNumberFormat="1" applyFont="1" applyFill="1" applyBorder="1" applyAlignment="1">
      <alignment horizontal="center"/>
    </xf>
    <xf numFmtId="4" fontId="154" fillId="0" borderId="46" xfId="941" applyNumberFormat="1" applyFont="1" applyFill="1" applyBorder="1" applyAlignment="1">
      <alignment horizontal="center"/>
    </xf>
    <xf numFmtId="4" fontId="153" fillId="0" borderId="46" xfId="941" applyNumberFormat="1" applyFont="1" applyFill="1" applyBorder="1" applyAlignment="1">
      <alignment horizontal="center"/>
    </xf>
    <xf numFmtId="4" fontId="153" fillId="0" borderId="42" xfId="941" applyNumberFormat="1" applyFont="1" applyFill="1" applyBorder="1" applyAlignment="1">
      <alignment horizontal="right"/>
    </xf>
    <xf numFmtId="4" fontId="153" fillId="0" borderId="43" xfId="941" applyNumberFormat="1" applyFont="1" applyFill="1" applyBorder="1"/>
    <xf numFmtId="4" fontId="154" fillId="0" borderId="43" xfId="941" applyNumberFormat="1" applyFont="1" applyFill="1" applyBorder="1" applyAlignment="1">
      <alignment horizontal="center"/>
    </xf>
    <xf numFmtId="4" fontId="153" fillId="0" borderId="43" xfId="941" applyNumberFormat="1" applyFont="1" applyFill="1" applyBorder="1" applyAlignment="1">
      <alignment horizontal="center"/>
    </xf>
    <xf numFmtId="4" fontId="153" fillId="0" borderId="43" xfId="941" applyNumberFormat="1" applyFont="1" applyFill="1" applyBorder="1" applyAlignment="1">
      <alignment horizontal="right"/>
    </xf>
    <xf numFmtId="4" fontId="154" fillId="0" borderId="3" xfId="941" applyNumberFormat="1" applyFont="1" applyFill="1" applyBorder="1" applyAlignment="1">
      <alignment horizontal="center"/>
    </xf>
    <xf numFmtId="4" fontId="153" fillId="0" borderId="41" xfId="941" applyNumberFormat="1" applyFont="1" applyFill="1" applyBorder="1"/>
    <xf numFmtId="4" fontId="153" fillId="0" borderId="41" xfId="941" applyNumberFormat="1" applyFont="1" applyFill="1" applyBorder="1" applyAlignment="1">
      <alignment horizontal="center"/>
    </xf>
    <xf numFmtId="0" fontId="158" fillId="0" borderId="0" xfId="941" applyFont="1"/>
    <xf numFmtId="0" fontId="157" fillId="0" borderId="0" xfId="941" applyFont="1"/>
    <xf numFmtId="0" fontId="158" fillId="0" borderId="0" xfId="941" applyFont="1" applyAlignment="1">
      <alignment horizontal="center" vertical="center"/>
    </xf>
    <xf numFmtId="0" fontId="157" fillId="0" borderId="0" xfId="941" applyFont="1" applyFill="1" applyBorder="1" applyAlignment="1">
      <alignment horizontal="center" vertical="center"/>
    </xf>
    <xf numFmtId="0" fontId="157" fillId="0" borderId="0" xfId="941" applyFont="1" applyFill="1" applyBorder="1" applyAlignment="1">
      <alignment horizontal="right" vertical="center"/>
    </xf>
    <xf numFmtId="0" fontId="157" fillId="0" borderId="0" xfId="941" applyFont="1" applyFill="1" applyBorder="1" applyAlignment="1">
      <alignment horizontal="left" vertical="center"/>
    </xf>
    <xf numFmtId="4" fontId="154" fillId="0" borderId="35" xfId="941" applyNumberFormat="1" applyFont="1" applyFill="1" applyBorder="1" applyAlignment="1">
      <alignment horizontal="center"/>
    </xf>
    <xf numFmtId="4" fontId="153" fillId="0" borderId="16" xfId="941" applyNumberFormat="1" applyFont="1" applyFill="1" applyBorder="1" applyAlignment="1">
      <alignment horizontal="center"/>
    </xf>
    <xf numFmtId="3" fontId="154" fillId="0" borderId="51" xfId="937" applyNumberFormat="1" applyFont="1" applyFill="1" applyBorder="1" applyAlignment="1">
      <alignment vertical="center"/>
    </xf>
    <xf numFmtId="4" fontId="154" fillId="0" borderId="51" xfId="941" applyNumberFormat="1" applyFont="1" applyFill="1" applyBorder="1" applyAlignment="1">
      <alignment horizontal="center" vertical="center"/>
    </xf>
    <xf numFmtId="191" fontId="154" fillId="0" borderId="51" xfId="878" applyNumberFormat="1" applyFont="1" applyFill="1" applyBorder="1" applyAlignment="1" applyProtection="1">
      <alignment horizontal="center" vertical="center"/>
      <protection locked="0"/>
    </xf>
    <xf numFmtId="1" fontId="154" fillId="0" borderId="0" xfId="941" applyNumberFormat="1" applyFont="1" applyFill="1" applyBorder="1" applyAlignment="1">
      <alignment horizontal="center" vertical="center" wrapText="1"/>
    </xf>
    <xf numFmtId="1" fontId="157" fillId="0" borderId="0" xfId="941" applyNumberFormat="1" applyFont="1" applyFill="1" applyBorder="1" applyAlignment="1">
      <alignment horizontal="right" vertical="center"/>
    </xf>
    <xf numFmtId="3" fontId="153" fillId="0" borderId="3" xfId="941" applyNumberFormat="1" applyFont="1" applyFill="1" applyBorder="1" applyAlignment="1">
      <alignment horizontal="right"/>
    </xf>
    <xf numFmtId="1" fontId="154" fillId="0" borderId="0" xfId="941" applyNumberFormat="1" applyFont="1" applyFill="1" applyBorder="1" applyAlignment="1">
      <alignment horizontal="right" vertical="center" wrapText="1"/>
    </xf>
    <xf numFmtId="3" fontId="154" fillId="0" borderId="0" xfId="941" applyNumberFormat="1" applyFont="1" applyFill="1" applyBorder="1" applyAlignment="1">
      <alignment horizontal="right" vertical="center" wrapText="1"/>
    </xf>
    <xf numFmtId="4" fontId="154" fillId="0" borderId="41" xfId="941" applyNumberFormat="1" applyFont="1" applyFill="1" applyBorder="1" applyAlignment="1">
      <alignment horizontal="right"/>
    </xf>
    <xf numFmtId="3" fontId="153" fillId="0" borderId="43" xfId="941" applyNumberFormat="1" applyFont="1" applyFill="1" applyBorder="1" applyAlignment="1">
      <alignment horizontal="right"/>
    </xf>
    <xf numFmtId="3" fontId="154" fillId="0" borderId="43" xfId="941" applyNumberFormat="1" applyFont="1" applyFill="1" applyBorder="1" applyAlignment="1">
      <alignment horizontal="right"/>
    </xf>
    <xf numFmtId="3" fontId="153" fillId="0" borderId="46" xfId="941" applyNumberFormat="1" applyFont="1" applyFill="1" applyBorder="1" applyAlignment="1">
      <alignment horizontal="right"/>
    </xf>
    <xf numFmtId="3" fontId="153" fillId="0" borderId="9" xfId="941" applyNumberFormat="1" applyFont="1" applyFill="1" applyBorder="1" applyAlignment="1">
      <alignment horizontal="center"/>
    </xf>
    <xf numFmtId="4" fontId="153" fillId="0" borderId="62" xfId="941" applyNumberFormat="1" applyFont="1" applyFill="1" applyBorder="1" applyAlignment="1">
      <alignment horizontal="center"/>
    </xf>
    <xf numFmtId="10" fontId="153" fillId="0" borderId="62" xfId="945" applyNumberFormat="1" applyFont="1" applyFill="1" applyBorder="1" applyAlignment="1">
      <alignment horizontal="center"/>
    </xf>
    <xf numFmtId="195" fontId="153" fillId="0" borderId="71" xfId="941" applyNumberFormat="1" applyFont="1" applyFill="1" applyBorder="1" applyAlignment="1">
      <alignment horizontal="center" vertical="center"/>
    </xf>
    <xf numFmtId="10" fontId="153" fillId="0" borderId="72" xfId="945" applyNumberFormat="1" applyFont="1" applyFill="1" applyBorder="1" applyAlignment="1">
      <alignment horizontal="center"/>
    </xf>
    <xf numFmtId="3" fontId="153" fillId="0" borderId="65" xfId="941" applyNumberFormat="1" applyFont="1" applyFill="1" applyBorder="1" applyAlignment="1">
      <alignment horizontal="center" vertical="center"/>
    </xf>
    <xf numFmtId="10" fontId="153" fillId="0" borderId="66" xfId="945" applyNumberFormat="1" applyFont="1" applyFill="1" applyBorder="1" applyAlignment="1">
      <alignment horizontal="center"/>
    </xf>
    <xf numFmtId="3" fontId="153" fillId="0" borderId="67" xfId="941" applyNumberFormat="1" applyFont="1" applyFill="1" applyBorder="1" applyAlignment="1">
      <alignment horizontal="center" vertical="center"/>
    </xf>
    <xf numFmtId="10" fontId="153" fillId="0" borderId="68" xfId="945" applyNumberFormat="1" applyFont="1" applyFill="1" applyBorder="1" applyAlignment="1">
      <alignment horizontal="center"/>
    </xf>
    <xf numFmtId="3" fontId="153" fillId="0" borderId="9" xfId="941" applyNumberFormat="1" applyFont="1" applyFill="1" applyBorder="1" applyAlignment="1">
      <alignment horizontal="center" vertical="center"/>
    </xf>
    <xf numFmtId="3" fontId="153" fillId="0" borderId="71" xfId="941" applyNumberFormat="1" applyFont="1" applyFill="1" applyBorder="1" applyAlignment="1">
      <alignment horizontal="center" vertical="center"/>
    </xf>
    <xf numFmtId="4" fontId="153" fillId="0" borderId="72" xfId="941" applyNumberFormat="1" applyFont="1" applyFill="1" applyBorder="1" applyAlignment="1">
      <alignment horizontal="center"/>
    </xf>
    <xf numFmtId="4" fontId="153" fillId="0" borderId="66" xfId="941" applyNumberFormat="1" applyFont="1" applyFill="1" applyBorder="1" applyAlignment="1">
      <alignment horizontal="center"/>
    </xf>
    <xf numFmtId="4" fontId="153" fillId="0" borderId="68" xfId="941" applyNumberFormat="1" applyFont="1" applyFill="1" applyBorder="1" applyAlignment="1">
      <alignment horizontal="center"/>
    </xf>
    <xf numFmtId="4" fontId="153" fillId="0" borderId="88" xfId="941" applyNumberFormat="1" applyFont="1" applyFill="1" applyBorder="1" applyAlignment="1">
      <alignment horizontal="center" vertical="center"/>
    </xf>
    <xf numFmtId="4" fontId="153" fillId="0" borderId="89" xfId="941" applyNumberFormat="1" applyFont="1" applyFill="1" applyBorder="1" applyAlignment="1">
      <alignment horizontal="center"/>
    </xf>
    <xf numFmtId="4" fontId="154" fillId="0" borderId="90" xfId="941" applyNumberFormat="1" applyFont="1" applyFill="1" applyBorder="1" applyAlignment="1">
      <alignment horizontal="center"/>
    </xf>
    <xf numFmtId="4" fontId="153" fillId="0" borderId="91" xfId="941" applyNumberFormat="1" applyFont="1" applyFill="1" applyBorder="1" applyAlignment="1">
      <alignment horizontal="center"/>
    </xf>
    <xf numFmtId="4" fontId="154" fillId="0" borderId="91" xfId="941" applyNumberFormat="1" applyFont="1" applyFill="1" applyBorder="1" applyAlignment="1">
      <alignment horizontal="center"/>
    </xf>
    <xf numFmtId="10" fontId="153" fillId="0" borderId="92" xfId="945" applyNumberFormat="1" applyFont="1" applyFill="1" applyBorder="1" applyAlignment="1">
      <alignment horizontal="center"/>
    </xf>
    <xf numFmtId="4" fontId="166" fillId="0" borderId="0" xfId="941" applyNumberFormat="1" applyFont="1" applyFill="1"/>
    <xf numFmtId="4" fontId="6" fillId="0" borderId="0" xfId="941" applyNumberFormat="1" applyFont="1" applyFill="1"/>
    <xf numFmtId="0" fontId="165" fillId="0" borderId="0" xfId="941" applyFont="1" applyFill="1" applyBorder="1" applyAlignment="1">
      <alignment horizontal="left" vertical="center"/>
    </xf>
    <xf numFmtId="4" fontId="7" fillId="38" borderId="0" xfId="941" applyNumberFormat="1" applyFont="1" applyFill="1"/>
    <xf numFmtId="3" fontId="167" fillId="38" borderId="57" xfId="941" applyNumberFormat="1" applyFont="1" applyFill="1" applyBorder="1" applyAlignment="1">
      <alignment horizontal="center"/>
    </xf>
    <xf numFmtId="0" fontId="165" fillId="0" borderId="0" xfId="941" applyFont="1" applyFill="1" applyBorder="1" applyAlignment="1"/>
    <xf numFmtId="0" fontId="165" fillId="0" borderId="0" xfId="941" applyFont="1" applyFill="1" applyBorder="1" applyAlignment="1">
      <alignment horizontal="left"/>
    </xf>
    <xf numFmtId="49" fontId="165" fillId="0" borderId="58" xfId="941" applyNumberFormat="1" applyFont="1" applyFill="1" applyBorder="1" applyAlignment="1">
      <alignment horizontal="center" vertical="center"/>
    </xf>
    <xf numFmtId="0" fontId="165" fillId="0" borderId="59" xfId="941" applyFont="1" applyFill="1" applyBorder="1" applyAlignment="1">
      <alignment horizontal="center" vertical="center"/>
    </xf>
    <xf numFmtId="0" fontId="165" fillId="0" borderId="61" xfId="941" applyFont="1" applyFill="1" applyBorder="1" applyAlignment="1">
      <alignment horizontal="center" vertical="center"/>
    </xf>
    <xf numFmtId="0" fontId="166" fillId="0" borderId="9" xfId="941" applyNumberFormat="1" applyFont="1" applyFill="1" applyBorder="1" applyAlignment="1">
      <alignment horizontal="center"/>
    </xf>
    <xf numFmtId="0" fontId="165" fillId="0" borderId="35" xfId="941" applyFont="1" applyFill="1" applyBorder="1" applyAlignment="1">
      <alignment horizontal="left" vertical="center"/>
    </xf>
    <xf numFmtId="0" fontId="166" fillId="0" borderId="35" xfId="941" applyFont="1" applyFill="1" applyBorder="1" applyAlignment="1"/>
    <xf numFmtId="0" fontId="166" fillId="0" borderId="62" xfId="941" applyFont="1" applyFill="1" applyBorder="1" applyAlignment="1"/>
    <xf numFmtId="49" fontId="166" fillId="0" borderId="63" xfId="941" applyNumberFormat="1" applyFont="1" applyFill="1" applyBorder="1" applyAlignment="1">
      <alignment horizontal="center"/>
    </xf>
    <xf numFmtId="0" fontId="166" fillId="0" borderId="34" xfId="941" applyFont="1" applyFill="1" applyBorder="1" applyAlignment="1">
      <alignment horizontal="left" vertical="center" wrapText="1"/>
    </xf>
    <xf numFmtId="197" fontId="165" fillId="0" borderId="33" xfId="883" applyNumberFormat="1" applyFont="1" applyFill="1" applyBorder="1"/>
    <xf numFmtId="43" fontId="166" fillId="0" borderId="64" xfId="941" applyNumberFormat="1" applyFont="1" applyFill="1" applyBorder="1"/>
    <xf numFmtId="0" fontId="166" fillId="0" borderId="34" xfId="941" applyFont="1" applyFill="1" applyBorder="1" applyAlignment="1">
      <alignment horizontal="right" vertical="center"/>
    </xf>
    <xf numFmtId="49" fontId="166" fillId="0" borderId="65" xfId="941" applyNumberFormat="1" applyFont="1" applyFill="1" applyBorder="1" applyAlignment="1">
      <alignment horizontal="center"/>
    </xf>
    <xf numFmtId="0" fontId="166" fillId="0" borderId="29" xfId="941" applyFont="1" applyFill="1" applyBorder="1" applyAlignment="1">
      <alignment horizontal="right" vertical="center"/>
    </xf>
    <xf numFmtId="197" fontId="165" fillId="0" borderId="29" xfId="883" applyNumberFormat="1" applyFont="1" applyFill="1" applyBorder="1"/>
    <xf numFmtId="43" fontId="166" fillId="0" borderId="66" xfId="941" applyNumberFormat="1" applyFont="1" applyFill="1" applyBorder="1"/>
    <xf numFmtId="49" fontId="165" fillId="0" borderId="67" xfId="941" applyNumberFormat="1" applyFont="1" applyFill="1" applyBorder="1" applyAlignment="1">
      <alignment horizontal="center"/>
    </xf>
    <xf numFmtId="0" fontId="165" fillId="0" borderId="16" xfId="941" applyFont="1" applyFill="1" applyBorder="1" applyAlignment="1">
      <alignment horizontal="left" vertical="center"/>
    </xf>
    <xf numFmtId="197" fontId="165" fillId="0" borderId="16" xfId="883" applyNumberFormat="1" applyFont="1" applyFill="1" applyBorder="1"/>
    <xf numFmtId="0" fontId="165" fillId="0" borderId="68" xfId="941" applyFont="1" applyFill="1" applyBorder="1"/>
    <xf numFmtId="0" fontId="166" fillId="0" borderId="69" xfId="941" applyNumberFormat="1" applyFont="1" applyFill="1" applyBorder="1" applyAlignment="1">
      <alignment horizontal="center"/>
    </xf>
    <xf numFmtId="0" fontId="165" fillId="0" borderId="44" xfId="941" applyFont="1" applyFill="1" applyBorder="1" applyAlignment="1">
      <alignment horizontal="left" vertical="center"/>
    </xf>
    <xf numFmtId="197" fontId="165" fillId="0" borderId="44" xfId="883" applyNumberFormat="1" applyFont="1" applyFill="1" applyBorder="1"/>
    <xf numFmtId="0" fontId="166" fillId="0" borderId="70" xfId="941" applyFont="1" applyFill="1" applyBorder="1"/>
    <xf numFmtId="0" fontId="166" fillId="0" borderId="71" xfId="941" applyFont="1" applyFill="1" applyBorder="1" applyAlignment="1"/>
    <xf numFmtId="0" fontId="166" fillId="0" borderId="34" xfId="941" applyFont="1" applyFill="1" applyBorder="1" applyAlignment="1">
      <alignment horizontal="left" vertical="center"/>
    </xf>
    <xf numFmtId="0" fontId="166" fillId="0" borderId="72" xfId="941" applyFont="1" applyFill="1" applyBorder="1"/>
    <xf numFmtId="0" fontId="166" fillId="0" borderId="33" xfId="941" applyFont="1" applyFill="1" applyBorder="1" applyAlignment="1">
      <alignment horizontal="right" vertical="center"/>
    </xf>
    <xf numFmtId="0" fontId="165" fillId="0" borderId="33" xfId="941" applyFont="1" applyFill="1" applyBorder="1" applyAlignment="1">
      <alignment horizontal="left" vertical="center"/>
    </xf>
    <xf numFmtId="0" fontId="6" fillId="0" borderId="0" xfId="941" applyFont="1" applyFill="1" applyAlignment="1">
      <alignment horizontal="center"/>
    </xf>
    <xf numFmtId="0" fontId="6" fillId="0" borderId="0" xfId="941" applyFont="1" applyFill="1" applyBorder="1"/>
    <xf numFmtId="4" fontId="6" fillId="0" borderId="0" xfId="941" applyNumberFormat="1" applyFont="1" applyFill="1" applyAlignment="1">
      <alignment horizontal="center"/>
    </xf>
    <xf numFmtId="249" fontId="7" fillId="0" borderId="0" xfId="941" applyNumberFormat="1" applyFont="1" applyFill="1"/>
    <xf numFmtId="0" fontId="165" fillId="0" borderId="73" xfId="941" applyFont="1" applyFill="1" applyBorder="1" applyAlignment="1"/>
    <xf numFmtId="0" fontId="165" fillId="0" borderId="74" xfId="941" applyFont="1" applyFill="1" applyBorder="1" applyAlignment="1">
      <alignment horizontal="center"/>
    </xf>
    <xf numFmtId="197" fontId="165" fillId="0" borderId="74" xfId="883" applyNumberFormat="1" applyFont="1" applyFill="1" applyBorder="1"/>
    <xf numFmtId="0" fontId="165" fillId="0" borderId="75" xfId="941" applyFont="1" applyFill="1" applyBorder="1"/>
    <xf numFmtId="4" fontId="13" fillId="0" borderId="0" xfId="941" applyNumberFormat="1" applyFont="1" applyFill="1" applyAlignment="1">
      <alignment vertical="center"/>
    </xf>
    <xf numFmtId="4" fontId="153" fillId="0" borderId="0" xfId="941" applyNumberFormat="1" applyFont="1" applyFill="1" applyBorder="1" applyAlignment="1">
      <alignment horizontal="center" vertical="center"/>
    </xf>
    <xf numFmtId="3" fontId="153" fillId="0" borderId="0" xfId="941" applyNumberFormat="1" applyFont="1" applyFill="1" applyBorder="1" applyAlignment="1">
      <alignment horizontal="center" vertical="center"/>
    </xf>
    <xf numFmtId="4" fontId="154" fillId="0" borderId="0" xfId="941" applyNumberFormat="1" applyFont="1" applyFill="1" applyAlignment="1">
      <alignment vertical="center"/>
    </xf>
    <xf numFmtId="4" fontId="154" fillId="0" borderId="0" xfId="941" applyNumberFormat="1" applyFont="1" applyFill="1" applyAlignment="1">
      <alignment horizontal="center" vertical="center"/>
    </xf>
    <xf numFmtId="4" fontId="153" fillId="0" borderId="76" xfId="941" applyNumberFormat="1" applyFont="1" applyFill="1" applyBorder="1" applyAlignment="1">
      <alignment horizontal="center" vertical="center"/>
    </xf>
    <xf numFmtId="4" fontId="154" fillId="0" borderId="76" xfId="941" applyNumberFormat="1" applyFont="1" applyFill="1" applyBorder="1" applyAlignment="1">
      <alignment horizontal="center" vertical="center"/>
    </xf>
    <xf numFmtId="3" fontId="153" fillId="0" borderId="51" xfId="941" applyNumberFormat="1" applyFont="1" applyFill="1" applyBorder="1" applyAlignment="1">
      <alignment horizontal="right" vertical="center"/>
    </xf>
    <xf numFmtId="4" fontId="154" fillId="0" borderId="0" xfId="941" applyNumberFormat="1" applyFont="1" applyFill="1" applyBorder="1" applyAlignment="1">
      <alignment vertical="center"/>
    </xf>
    <xf numFmtId="4" fontId="153" fillId="39" borderId="0" xfId="941" applyNumberFormat="1" applyFont="1" applyFill="1" applyBorder="1" applyAlignment="1">
      <alignment horizontal="center" vertical="center"/>
    </xf>
    <xf numFmtId="4" fontId="154" fillId="39" borderId="0" xfId="941" applyNumberFormat="1" applyFont="1" applyFill="1" applyBorder="1" applyAlignment="1">
      <alignment vertical="center"/>
    </xf>
    <xf numFmtId="4" fontId="154" fillId="39" borderId="0" xfId="941" applyNumberFormat="1" applyFont="1" applyFill="1" applyAlignment="1">
      <alignment vertical="center"/>
    </xf>
    <xf numFmtId="4" fontId="154" fillId="0" borderId="0" xfId="941" applyNumberFormat="1" applyFont="1" applyFill="1" applyBorder="1" applyAlignment="1">
      <alignment horizontal="center" vertical="center"/>
    </xf>
    <xf numFmtId="0" fontId="154" fillId="0" borderId="51" xfId="590" applyNumberFormat="1" applyFont="1" applyFill="1" applyBorder="1" applyAlignment="1" applyProtection="1">
      <alignment horizontal="left" vertical="center"/>
      <protection locked="0"/>
    </xf>
    <xf numFmtId="3" fontId="154" fillId="0" borderId="0" xfId="941" applyNumberFormat="1" applyFont="1" applyFill="1" applyAlignment="1">
      <alignment vertical="center"/>
    </xf>
    <xf numFmtId="4" fontId="163" fillId="0" borderId="0" xfId="941" applyNumberFormat="1" applyFont="1" applyFill="1" applyAlignment="1">
      <alignment vertical="center"/>
    </xf>
    <xf numFmtId="1" fontId="153" fillId="0" borderId="0" xfId="941" applyNumberFormat="1" applyFont="1" applyFill="1" applyBorder="1" applyAlignment="1">
      <alignment horizontal="right" vertical="center"/>
    </xf>
    <xf numFmtId="1" fontId="153" fillId="0" borderId="0" xfId="941" applyNumberFormat="1" applyFont="1" applyFill="1" applyBorder="1" applyAlignment="1">
      <alignment horizontal="center" vertical="center"/>
    </xf>
    <xf numFmtId="3" fontId="153" fillId="0" borderId="0" xfId="941" applyNumberFormat="1" applyFont="1" applyFill="1" applyBorder="1" applyAlignment="1">
      <alignment horizontal="right" vertical="center"/>
    </xf>
    <xf numFmtId="2" fontId="153" fillId="0" borderId="0" xfId="941" applyNumberFormat="1" applyFont="1" applyFill="1" applyBorder="1" applyAlignment="1">
      <alignment horizontal="center" vertical="center"/>
    </xf>
    <xf numFmtId="195" fontId="153" fillId="0" borderId="35" xfId="941" applyNumberFormat="1" applyFont="1" applyBorder="1" applyAlignment="1">
      <alignment horizontal="center" vertical="center"/>
    </xf>
    <xf numFmtId="4" fontId="153" fillId="0" borderId="83" xfId="941" applyNumberFormat="1" applyFont="1" applyBorder="1" applyAlignment="1">
      <alignment horizontal="left" vertical="center"/>
    </xf>
    <xf numFmtId="1" fontId="154" fillId="0" borderId="76" xfId="941" applyNumberFormat="1" applyFont="1" applyBorder="1" applyAlignment="1">
      <alignment horizontal="right" vertical="center"/>
    </xf>
    <xf numFmtId="1" fontId="154" fillId="0" borderId="76" xfId="941" applyNumberFormat="1" applyFont="1" applyBorder="1" applyAlignment="1">
      <alignment horizontal="center" vertical="center"/>
    </xf>
    <xf numFmtId="3" fontId="154" fillId="0" borderId="76" xfId="941" applyNumberFormat="1" applyFont="1" applyBorder="1" applyAlignment="1">
      <alignment horizontal="right" vertical="center"/>
    </xf>
    <xf numFmtId="3" fontId="153" fillId="0" borderId="76" xfId="941" applyNumberFormat="1" applyFont="1" applyBorder="1" applyAlignment="1">
      <alignment horizontal="right" vertical="center"/>
    </xf>
    <xf numFmtId="2" fontId="153" fillId="0" borderId="84" xfId="941" applyNumberFormat="1" applyFont="1" applyBorder="1" applyAlignment="1">
      <alignment horizontal="center" vertical="center"/>
    </xf>
    <xf numFmtId="195" fontId="153" fillId="39" borderId="33" xfId="941" applyNumberFormat="1" applyFont="1" applyFill="1" applyBorder="1" applyAlignment="1">
      <alignment horizontal="center" vertical="center"/>
    </xf>
    <xf numFmtId="4" fontId="153" fillId="39" borderId="55" xfId="941" applyNumberFormat="1" applyFont="1" applyFill="1" applyBorder="1" applyAlignment="1">
      <alignment horizontal="left" vertical="center"/>
    </xf>
    <xf numFmtId="1" fontId="154" fillId="39" borderId="51" xfId="941" applyNumberFormat="1" applyFont="1" applyFill="1" applyBorder="1" applyAlignment="1">
      <alignment horizontal="right" vertical="center"/>
    </xf>
    <xf numFmtId="1" fontId="154" fillId="39" borderId="51" xfId="941" applyNumberFormat="1" applyFont="1" applyFill="1" applyBorder="1" applyAlignment="1">
      <alignment horizontal="center" vertical="center"/>
    </xf>
    <xf numFmtId="3" fontId="154" fillId="39" borderId="51" xfId="941" applyNumberFormat="1" applyFont="1" applyFill="1" applyBorder="1" applyAlignment="1">
      <alignment horizontal="right" vertical="center"/>
    </xf>
    <xf numFmtId="3" fontId="153" fillId="39" borderId="51" xfId="941" applyNumberFormat="1" applyFont="1" applyFill="1" applyBorder="1" applyAlignment="1">
      <alignment horizontal="right" vertical="center"/>
    </xf>
    <xf numFmtId="2" fontId="153" fillId="39" borderId="52" xfId="941" applyNumberFormat="1" applyFont="1" applyFill="1" applyBorder="1" applyAlignment="1">
      <alignment horizontal="center" vertical="center"/>
    </xf>
    <xf numFmtId="195" fontId="153" fillId="0" borderId="33" xfId="941" applyNumberFormat="1" applyFont="1" applyBorder="1" applyAlignment="1">
      <alignment horizontal="center" vertical="center"/>
    </xf>
    <xf numFmtId="0" fontId="154" fillId="37" borderId="55" xfId="0" applyFont="1" applyFill="1" applyBorder="1" applyAlignment="1">
      <alignment horizontal="left" vertical="center"/>
    </xf>
    <xf numFmtId="1" fontId="154" fillId="37" borderId="51" xfId="0" applyNumberFormat="1" applyFont="1" applyFill="1" applyBorder="1" applyAlignment="1">
      <alignment horizontal="right" vertical="center"/>
    </xf>
    <xf numFmtId="1" fontId="154" fillId="37" borderId="51" xfId="0" applyNumberFormat="1" applyFont="1" applyFill="1" applyBorder="1" applyAlignment="1">
      <alignment horizontal="center" vertical="center"/>
    </xf>
    <xf numFmtId="3" fontId="154" fillId="0" borderId="51" xfId="345" applyNumberFormat="1" applyFont="1" applyBorder="1" applyAlignment="1">
      <alignment horizontal="right" vertical="center"/>
    </xf>
    <xf numFmtId="3" fontId="156" fillId="0" borderId="51" xfId="345" applyNumberFormat="1" applyFont="1" applyBorder="1" applyAlignment="1">
      <alignment horizontal="right" vertical="center"/>
    </xf>
    <xf numFmtId="2" fontId="156" fillId="0" borderId="52" xfId="0" applyNumberFormat="1" applyFont="1" applyBorder="1" applyAlignment="1">
      <alignment horizontal="center" vertical="center"/>
    </xf>
    <xf numFmtId="195" fontId="153" fillId="0" borderId="34" xfId="941" applyNumberFormat="1" applyFont="1" applyBorder="1" applyAlignment="1">
      <alignment horizontal="center" vertical="center"/>
    </xf>
    <xf numFmtId="0" fontId="156" fillId="37" borderId="81" xfId="0" applyFont="1" applyFill="1" applyBorder="1" applyAlignment="1">
      <alignment vertical="center"/>
    </xf>
    <xf numFmtId="1" fontId="156" fillId="37" borderId="77" xfId="0" applyNumberFormat="1" applyFont="1" applyFill="1" applyBorder="1" applyAlignment="1">
      <alignment horizontal="right" vertical="center"/>
    </xf>
    <xf numFmtId="1" fontId="154" fillId="37" borderId="77" xfId="0" applyNumberFormat="1" applyFont="1" applyFill="1" applyBorder="1" applyAlignment="1">
      <alignment horizontal="center" vertical="center"/>
    </xf>
    <xf numFmtId="3" fontId="154" fillId="0" borderId="77" xfId="345" applyNumberFormat="1" applyFont="1" applyBorder="1" applyAlignment="1">
      <alignment horizontal="right" vertical="center"/>
    </xf>
    <xf numFmtId="3" fontId="156" fillId="0" borderId="77" xfId="345" applyNumberFormat="1" applyFont="1" applyBorder="1" applyAlignment="1">
      <alignment horizontal="right" vertical="center"/>
    </xf>
    <xf numFmtId="2" fontId="154" fillId="0" borderId="82" xfId="345" applyNumberFormat="1" applyFont="1" applyFill="1" applyBorder="1" applyAlignment="1">
      <alignment horizontal="center" vertical="center"/>
    </xf>
    <xf numFmtId="195" fontId="153" fillId="0" borderId="16" xfId="941" applyNumberFormat="1" applyFont="1" applyBorder="1" applyAlignment="1">
      <alignment horizontal="center" vertical="center"/>
    </xf>
    <xf numFmtId="0" fontId="162" fillId="37" borderId="85" xfId="0" applyFont="1" applyFill="1" applyBorder="1" applyAlignment="1">
      <alignment vertical="center"/>
    </xf>
    <xf numFmtId="1" fontId="162" fillId="37" borderId="86" xfId="0" applyNumberFormat="1" applyFont="1" applyFill="1" applyBorder="1" applyAlignment="1">
      <alignment horizontal="right" vertical="center"/>
    </xf>
    <xf numFmtId="1" fontId="153" fillId="37" borderId="86" xfId="0" applyNumberFormat="1" applyFont="1" applyFill="1" applyBorder="1" applyAlignment="1">
      <alignment horizontal="center" vertical="center"/>
    </xf>
    <xf numFmtId="3" fontId="153" fillId="0" borderId="86" xfId="345" applyNumberFormat="1" applyFont="1" applyBorder="1" applyAlignment="1">
      <alignment horizontal="right" vertical="center"/>
    </xf>
    <xf numFmtId="3" fontId="162" fillId="0" borderId="86" xfId="345" applyNumberFormat="1" applyFont="1" applyBorder="1" applyAlignment="1">
      <alignment horizontal="right" vertical="center"/>
    </xf>
    <xf numFmtId="2" fontId="154" fillId="0" borderId="87" xfId="345" applyNumberFormat="1" applyFont="1" applyFill="1" applyBorder="1" applyAlignment="1">
      <alignment horizontal="center" vertical="center"/>
    </xf>
    <xf numFmtId="0" fontId="156" fillId="37" borderId="83" xfId="0" applyFont="1" applyFill="1" applyBorder="1" applyAlignment="1">
      <alignment vertical="center"/>
    </xf>
    <xf numFmtId="1" fontId="156" fillId="37" borderId="76" xfId="0" applyNumberFormat="1" applyFont="1" applyFill="1" applyBorder="1" applyAlignment="1">
      <alignment horizontal="right" vertical="center"/>
    </xf>
    <xf numFmtId="1" fontId="154" fillId="37" borderId="76" xfId="0" applyNumberFormat="1" applyFont="1" applyFill="1" applyBorder="1" applyAlignment="1">
      <alignment horizontal="center" vertical="center"/>
    </xf>
    <xf numFmtId="3" fontId="154" fillId="0" borderId="76" xfId="345" applyNumberFormat="1" applyFont="1" applyBorder="1" applyAlignment="1">
      <alignment horizontal="right" vertical="center"/>
    </xf>
    <xf numFmtId="3" fontId="156" fillId="0" borderId="76" xfId="345" applyNumberFormat="1" applyFont="1" applyBorder="1" applyAlignment="1">
      <alignment horizontal="right" vertical="center"/>
    </xf>
    <xf numFmtId="2" fontId="154" fillId="0" borderId="84" xfId="345" applyNumberFormat="1" applyFont="1" applyFill="1" applyBorder="1" applyAlignment="1">
      <alignment horizontal="center" vertical="center"/>
    </xf>
    <xf numFmtId="0" fontId="162" fillId="39" borderId="55" xfId="0" applyFont="1" applyFill="1" applyBorder="1" applyAlignment="1">
      <alignment vertical="center"/>
    </xf>
    <xf numFmtId="1" fontId="156" fillId="39" borderId="51" xfId="0" applyNumberFormat="1" applyFont="1" applyFill="1" applyBorder="1" applyAlignment="1">
      <alignment horizontal="right" vertical="center"/>
    </xf>
    <xf numFmtId="1" fontId="154" fillId="39" borderId="51" xfId="0" applyNumberFormat="1" applyFont="1" applyFill="1" applyBorder="1" applyAlignment="1">
      <alignment horizontal="center" vertical="center"/>
    </xf>
    <xf numFmtId="3" fontId="154" fillId="39" borderId="51" xfId="345" applyNumberFormat="1" applyFont="1" applyFill="1" applyBorder="1" applyAlignment="1">
      <alignment horizontal="right" vertical="center"/>
    </xf>
    <xf numFmtId="3" fontId="156" fillId="39" borderId="51" xfId="345" applyNumberFormat="1" applyFont="1" applyFill="1" applyBorder="1" applyAlignment="1">
      <alignment horizontal="right" vertical="center"/>
    </xf>
    <xf numFmtId="2" fontId="154" fillId="39" borderId="52" xfId="345" applyNumberFormat="1" applyFont="1" applyFill="1" applyBorder="1" applyAlignment="1">
      <alignment horizontal="center" vertical="center"/>
    </xf>
    <xf numFmtId="0" fontId="156" fillId="37" borderId="55" xfId="0" applyFont="1" applyFill="1" applyBorder="1" applyAlignment="1">
      <alignment vertical="center" wrapText="1"/>
    </xf>
    <xf numFmtId="1" fontId="156" fillId="37" borderId="51" xfId="0" applyNumberFormat="1" applyFont="1" applyFill="1" applyBorder="1" applyAlignment="1">
      <alignment horizontal="right" vertical="center"/>
    </xf>
    <xf numFmtId="2" fontId="154" fillId="0" borderId="52" xfId="345" applyNumberFormat="1" applyFont="1" applyFill="1" applyBorder="1" applyAlignment="1">
      <alignment horizontal="center" vertical="center"/>
    </xf>
    <xf numFmtId="2" fontId="153" fillId="0" borderId="87" xfId="345" applyNumberFormat="1" applyFont="1" applyFill="1" applyBorder="1" applyAlignment="1">
      <alignment horizontal="center" vertical="center"/>
    </xf>
    <xf numFmtId="0" fontId="156" fillId="37" borderId="55" xfId="0" applyFont="1" applyFill="1" applyBorder="1" applyAlignment="1">
      <alignment vertical="center"/>
    </xf>
    <xf numFmtId="0" fontId="162" fillId="37" borderId="83" xfId="0" applyFont="1" applyFill="1" applyBorder="1" applyAlignment="1">
      <alignment vertical="center"/>
    </xf>
    <xf numFmtId="1" fontId="162" fillId="37" borderId="76" xfId="0" applyNumberFormat="1" applyFont="1" applyFill="1" applyBorder="1" applyAlignment="1">
      <alignment horizontal="right" vertical="center"/>
    </xf>
    <xf numFmtId="1" fontId="153" fillId="37" borderId="76" xfId="0" applyNumberFormat="1" applyFont="1" applyFill="1" applyBorder="1" applyAlignment="1">
      <alignment horizontal="center" vertical="center"/>
    </xf>
    <xf numFmtId="3" fontId="153" fillId="0" borderId="76" xfId="345" applyNumberFormat="1" applyFont="1" applyBorder="1" applyAlignment="1">
      <alignment horizontal="right" vertical="center"/>
    </xf>
    <xf numFmtId="3" fontId="162" fillId="0" borderId="76" xfId="345" applyNumberFormat="1" applyFont="1" applyBorder="1" applyAlignment="1">
      <alignment horizontal="right" vertical="center"/>
    </xf>
    <xf numFmtId="0" fontId="164" fillId="37" borderId="55" xfId="0" applyFont="1" applyFill="1" applyBorder="1" applyAlignment="1">
      <alignment vertical="center"/>
    </xf>
    <xf numFmtId="4" fontId="153" fillId="0" borderId="0" xfId="941" applyNumberFormat="1" applyFont="1" applyFill="1" applyAlignment="1">
      <alignment vertical="center"/>
    </xf>
    <xf numFmtId="4" fontId="153" fillId="0" borderId="0" xfId="941" applyNumberFormat="1" applyFont="1" applyFill="1" applyBorder="1" applyAlignment="1">
      <alignment vertical="center"/>
    </xf>
    <xf numFmtId="1" fontId="154" fillId="0" borderId="51" xfId="0" applyNumberFormat="1" applyFont="1" applyFill="1" applyBorder="1" applyAlignment="1">
      <alignment horizontal="center" vertical="center"/>
    </xf>
    <xf numFmtId="3" fontId="154" fillId="0" borderId="51" xfId="345" applyNumberFormat="1" applyFont="1" applyFill="1" applyBorder="1" applyAlignment="1">
      <alignment horizontal="right" vertical="center"/>
    </xf>
    <xf numFmtId="195" fontId="153" fillId="0" borderId="34" xfId="941" applyNumberFormat="1" applyFont="1" applyFill="1" applyBorder="1" applyAlignment="1">
      <alignment horizontal="center" vertical="center"/>
    </xf>
    <xf numFmtId="1" fontId="156" fillId="0" borderId="77" xfId="0" applyNumberFormat="1" applyFont="1" applyFill="1" applyBorder="1" applyAlignment="1">
      <alignment horizontal="right" vertical="center"/>
    </xf>
    <xf numFmtId="3" fontId="154" fillId="0" borderId="77" xfId="345" applyNumberFormat="1" applyFont="1" applyFill="1" applyBorder="1" applyAlignment="1">
      <alignment horizontal="right" vertical="center"/>
    </xf>
    <xf numFmtId="1" fontId="156" fillId="37" borderId="51" xfId="0" applyNumberFormat="1" applyFont="1" applyFill="1" applyBorder="1" applyAlignment="1">
      <alignment horizontal="center" vertical="center"/>
    </xf>
    <xf numFmtId="195" fontId="153" fillId="0" borderId="29" xfId="941" applyNumberFormat="1" applyFont="1" applyFill="1" applyBorder="1" applyAlignment="1">
      <alignment horizontal="center" vertical="center"/>
    </xf>
    <xf numFmtId="0" fontId="156" fillId="37" borderId="56" xfId="0" applyFont="1" applyFill="1" applyBorder="1" applyAlignment="1">
      <alignment vertical="center"/>
    </xf>
    <xf numFmtId="1" fontId="156" fillId="37" borderId="53" xfId="0" applyNumberFormat="1" applyFont="1" applyFill="1" applyBorder="1" applyAlignment="1">
      <alignment horizontal="right" vertical="center"/>
    </xf>
    <xf numFmtId="1" fontId="156" fillId="37" borderId="53" xfId="0" applyNumberFormat="1" applyFont="1" applyFill="1" applyBorder="1" applyAlignment="1">
      <alignment horizontal="center" vertical="center"/>
    </xf>
    <xf numFmtId="3" fontId="154" fillId="0" borderId="53" xfId="872" applyNumberFormat="1" applyFont="1" applyBorder="1" applyAlignment="1">
      <alignment horizontal="right" vertical="center"/>
    </xf>
    <xf numFmtId="3" fontId="156" fillId="0" borderId="53" xfId="872" applyNumberFormat="1" applyFont="1" applyBorder="1" applyAlignment="1">
      <alignment horizontal="right" vertical="center"/>
    </xf>
    <xf numFmtId="2" fontId="154" fillId="0" borderId="54" xfId="872" applyNumberFormat="1" applyFont="1" applyFill="1" applyBorder="1" applyAlignment="1">
      <alignment horizontal="center" vertical="center"/>
    </xf>
    <xf numFmtId="2" fontId="154" fillId="0" borderId="0" xfId="941" applyNumberFormat="1" applyFont="1" applyFill="1" applyAlignment="1">
      <alignment horizontal="center" vertical="center"/>
    </xf>
    <xf numFmtId="1" fontId="154" fillId="0" borderId="0" xfId="941" applyNumberFormat="1" applyFont="1" applyFill="1" applyAlignment="1">
      <alignment horizontal="right" vertical="center"/>
    </xf>
    <xf numFmtId="1" fontId="154" fillId="0" borderId="0" xfId="941" applyNumberFormat="1" applyFont="1" applyFill="1" applyAlignment="1">
      <alignment horizontal="center" vertical="center"/>
    </xf>
    <xf numFmtId="3" fontId="154" fillId="0" borderId="0" xfId="941" applyNumberFormat="1" applyFont="1" applyFill="1" applyAlignment="1">
      <alignment horizontal="right" vertical="center"/>
    </xf>
    <xf numFmtId="198" fontId="154" fillId="0" borderId="0" xfId="941" applyNumberFormat="1" applyFont="1" applyFill="1" applyAlignment="1">
      <alignment vertical="center"/>
    </xf>
    <xf numFmtId="194" fontId="165" fillId="0" borderId="34" xfId="891" applyNumberFormat="1" applyFont="1" applyFill="1" applyBorder="1"/>
    <xf numFmtId="194" fontId="165" fillId="0" borderId="16" xfId="891" applyNumberFormat="1" applyFont="1" applyFill="1" applyBorder="1"/>
    <xf numFmtId="194" fontId="166" fillId="0" borderId="44" xfId="891" applyNumberFormat="1" applyFont="1" applyFill="1" applyBorder="1"/>
    <xf numFmtId="194" fontId="166" fillId="0" borderId="33" xfId="891" applyNumberFormat="1" applyFont="1" applyFill="1" applyBorder="1"/>
    <xf numFmtId="1" fontId="153" fillId="0" borderId="16" xfId="941" applyNumberFormat="1" applyFont="1" applyFill="1" applyBorder="1" applyAlignment="1">
      <alignment horizontal="center" vertical="center"/>
    </xf>
    <xf numFmtId="0" fontId="156" fillId="0" borderId="81" xfId="0" applyFont="1" applyFill="1" applyBorder="1" applyAlignment="1">
      <alignment vertical="center" wrapText="1"/>
    </xf>
    <xf numFmtId="1" fontId="154" fillId="0" borderId="77" xfId="0" applyNumberFormat="1" applyFont="1" applyFill="1" applyBorder="1" applyAlignment="1">
      <alignment horizontal="center" vertical="center"/>
    </xf>
    <xf numFmtId="0" fontId="162" fillId="0" borderId="81" xfId="0" applyFont="1" applyFill="1" applyBorder="1" applyAlignment="1">
      <alignment vertical="center" wrapText="1"/>
    </xf>
    <xf numFmtId="1" fontId="154" fillId="0" borderId="16" xfId="941" applyNumberFormat="1" applyFont="1" applyFill="1" applyBorder="1" applyAlignment="1">
      <alignment horizontal="right" vertical="center"/>
    </xf>
    <xf numFmtId="1" fontId="154" fillId="0" borderId="16" xfId="941" applyNumberFormat="1" applyFont="1" applyFill="1" applyBorder="1" applyAlignment="1">
      <alignment horizontal="center" vertical="center"/>
    </xf>
    <xf numFmtId="3" fontId="154" fillId="0" borderId="16" xfId="941" applyNumberFormat="1" applyFont="1" applyFill="1" applyBorder="1" applyAlignment="1">
      <alignment horizontal="right" vertical="center"/>
    </xf>
    <xf numFmtId="4" fontId="153" fillId="0" borderId="16" xfId="941" applyNumberFormat="1" applyFont="1" applyFill="1" applyBorder="1" applyAlignment="1">
      <alignment horizontal="left" vertical="center"/>
    </xf>
    <xf numFmtId="3" fontId="153" fillId="0" borderId="16" xfId="941" applyNumberFormat="1" applyFont="1" applyFill="1" applyBorder="1" applyAlignment="1">
      <alignment horizontal="right" vertical="center"/>
    </xf>
    <xf numFmtId="195" fontId="153" fillId="0" borderId="16" xfId="941" applyNumberFormat="1" applyFont="1" applyFill="1" applyBorder="1" applyAlignment="1">
      <alignment horizontal="left" vertical="center"/>
    </xf>
    <xf numFmtId="4" fontId="153" fillId="0" borderId="16" xfId="941" applyNumberFormat="1" applyFont="1" applyFill="1" applyBorder="1" applyAlignment="1">
      <alignment vertical="center"/>
    </xf>
    <xf numFmtId="4" fontId="153" fillId="0" borderId="93" xfId="941" applyNumberFormat="1" applyFont="1" applyFill="1" applyBorder="1" applyAlignment="1">
      <alignment horizontal="center" vertical="center"/>
    </xf>
    <xf numFmtId="1" fontId="154" fillId="0" borderId="93" xfId="941" applyNumberFormat="1" applyFont="1" applyFill="1" applyBorder="1" applyAlignment="1">
      <alignment horizontal="right" vertical="center"/>
    </xf>
    <xf numFmtId="1" fontId="154" fillId="0" borderId="93" xfId="941" applyNumberFormat="1" applyFont="1" applyFill="1" applyBorder="1" applyAlignment="1">
      <alignment horizontal="center" vertical="center"/>
    </xf>
    <xf numFmtId="3" fontId="154" fillId="0" borderId="93" xfId="941" applyNumberFormat="1" applyFont="1" applyFill="1" applyBorder="1" applyAlignment="1">
      <alignment horizontal="right" vertical="center"/>
    </xf>
    <xf numFmtId="4" fontId="153" fillId="0" borderId="79" xfId="941" applyNumberFormat="1" applyFont="1" applyFill="1" applyBorder="1" applyAlignment="1">
      <alignment horizontal="center"/>
    </xf>
    <xf numFmtId="196" fontId="0" fillId="0" borderId="0" xfId="0" applyNumberFormat="1"/>
    <xf numFmtId="0" fontId="0" fillId="0" borderId="0" xfId="0" applyAlignment="1">
      <alignment horizontal="center"/>
    </xf>
    <xf numFmtId="0" fontId="168" fillId="0" borderId="0" xfId="0" applyFont="1"/>
    <xf numFmtId="195" fontId="153" fillId="0" borderId="33" xfId="941" applyNumberFormat="1" applyFont="1" applyFill="1" applyBorder="1" applyAlignment="1">
      <alignment horizontal="center" vertical="center"/>
    </xf>
    <xf numFmtId="1" fontId="154" fillId="0" borderId="51" xfId="941" applyNumberFormat="1" applyFont="1" applyFill="1" applyBorder="1" applyAlignment="1">
      <alignment horizontal="right" vertical="center"/>
    </xf>
    <xf numFmtId="1" fontId="154" fillId="0" borderId="51" xfId="941" applyNumberFormat="1" applyFont="1" applyFill="1" applyBorder="1" applyAlignment="1">
      <alignment horizontal="center" vertical="center"/>
    </xf>
    <xf numFmtId="3" fontId="154" fillId="0" borderId="51" xfId="941" applyNumberFormat="1" applyFont="1" applyFill="1" applyBorder="1" applyAlignment="1">
      <alignment horizontal="right" vertical="center"/>
    </xf>
    <xf numFmtId="2" fontId="153" fillId="0" borderId="52" xfId="941" applyNumberFormat="1" applyFont="1" applyFill="1" applyBorder="1" applyAlignment="1">
      <alignment horizontal="center" vertical="center"/>
    </xf>
    <xf numFmtId="4" fontId="154" fillId="0" borderId="55" xfId="941" applyNumberFormat="1" applyFont="1" applyFill="1" applyBorder="1" applyAlignment="1">
      <alignment horizontal="left" vertical="center"/>
    </xf>
    <xf numFmtId="195" fontId="162" fillId="39" borderId="55" xfId="0" applyNumberFormat="1" applyFont="1" applyFill="1" applyBorder="1" applyAlignment="1">
      <alignment vertical="center"/>
    </xf>
    <xf numFmtId="195" fontId="153" fillId="0" borderId="21" xfId="941" applyNumberFormat="1" applyFont="1" applyBorder="1" applyAlignment="1">
      <alignment horizontal="center" vertical="center"/>
    </xf>
    <xf numFmtId="0" fontId="162" fillId="37" borderId="94" xfId="0" applyFont="1" applyFill="1" applyBorder="1" applyAlignment="1">
      <alignment vertical="center"/>
    </xf>
    <xf numFmtId="1" fontId="153" fillId="37" borderId="95" xfId="0" applyNumberFormat="1" applyFont="1" applyFill="1" applyBorder="1" applyAlignment="1">
      <alignment horizontal="center" vertical="center"/>
    </xf>
    <xf numFmtId="3" fontId="153" fillId="0" borderId="95" xfId="345" applyNumberFormat="1" applyFont="1" applyBorder="1" applyAlignment="1">
      <alignment horizontal="right" vertical="center"/>
    </xf>
    <xf numFmtId="2" fontId="154" fillId="0" borderId="96" xfId="345" applyNumberFormat="1" applyFont="1" applyFill="1" applyBorder="1" applyAlignment="1">
      <alignment horizontal="center" vertical="center"/>
    </xf>
    <xf numFmtId="195" fontId="154" fillId="0" borderId="33" xfId="941" applyNumberFormat="1" applyFont="1" applyFill="1" applyBorder="1" applyAlignment="1">
      <alignment horizontal="center" vertical="center"/>
    </xf>
    <xf numFmtId="195" fontId="156" fillId="0" borderId="55" xfId="0" applyNumberFormat="1" applyFont="1" applyFill="1" applyBorder="1" applyAlignment="1">
      <alignment vertical="center"/>
    </xf>
    <xf numFmtId="195" fontId="153" fillId="39" borderId="16" xfId="941" applyNumberFormat="1" applyFont="1" applyFill="1" applyBorder="1" applyAlignment="1">
      <alignment horizontal="center" vertical="center"/>
    </xf>
    <xf numFmtId="0" fontId="162" fillId="39" borderId="85" xfId="0" applyFont="1" applyFill="1" applyBorder="1" applyAlignment="1">
      <alignment vertical="center"/>
    </xf>
    <xf numFmtId="1" fontId="162" fillId="39" borderId="86" xfId="0" applyNumberFormat="1" applyFont="1" applyFill="1" applyBorder="1" applyAlignment="1">
      <alignment horizontal="right" vertical="center"/>
    </xf>
    <xf numFmtId="1" fontId="153" fillId="39" borderId="86" xfId="0" applyNumberFormat="1" applyFont="1" applyFill="1" applyBorder="1" applyAlignment="1">
      <alignment horizontal="center" vertical="center"/>
    </xf>
    <xf numFmtId="3" fontId="153" fillId="39" borderId="86" xfId="345" applyNumberFormat="1" applyFont="1" applyFill="1" applyBorder="1" applyAlignment="1">
      <alignment horizontal="right" vertical="center"/>
    </xf>
    <xf numFmtId="3" fontId="162" fillId="39" borderId="86" xfId="345" applyNumberFormat="1" applyFont="1" applyFill="1" applyBorder="1" applyAlignment="1">
      <alignment horizontal="right" vertical="center"/>
    </xf>
    <xf numFmtId="2" fontId="154" fillId="39" borderId="87" xfId="345" applyNumberFormat="1" applyFont="1" applyFill="1" applyBorder="1" applyAlignment="1">
      <alignment horizontal="center" vertical="center"/>
    </xf>
    <xf numFmtId="4" fontId="154" fillId="0" borderId="0" xfId="941" applyNumberFormat="1" applyFont="1" applyFill="1" applyBorder="1" applyAlignment="1">
      <alignment horizontal="right" vertical="center"/>
    </xf>
    <xf numFmtId="4" fontId="153" fillId="0" borderId="0" xfId="941" applyNumberFormat="1" applyFont="1" applyFill="1" applyBorder="1" applyAlignment="1">
      <alignment horizontal="right" vertical="center"/>
    </xf>
    <xf numFmtId="4" fontId="154" fillId="0" borderId="0" xfId="941" applyNumberFormat="1" applyFont="1" applyFill="1" applyAlignment="1">
      <alignment horizontal="right" vertical="center"/>
    </xf>
    <xf numFmtId="4" fontId="170" fillId="0" borderId="0" xfId="941" applyNumberFormat="1" applyFont="1" applyFill="1" applyAlignment="1">
      <alignment vertical="center"/>
    </xf>
    <xf numFmtId="4" fontId="171" fillId="0" borderId="0" xfId="941" applyNumberFormat="1" applyFont="1" applyFill="1" applyAlignment="1">
      <alignment vertical="center"/>
    </xf>
    <xf numFmtId="4" fontId="171" fillId="0" borderId="0" xfId="941" applyNumberFormat="1" applyFont="1" applyFill="1" applyBorder="1" applyAlignment="1">
      <alignment vertical="center"/>
    </xf>
    <xf numFmtId="4" fontId="171" fillId="39" borderId="0" xfId="941" applyNumberFormat="1" applyFont="1" applyFill="1" applyBorder="1" applyAlignment="1">
      <alignment vertical="center"/>
    </xf>
    <xf numFmtId="2" fontId="163" fillId="0" borderId="82" xfId="345" applyNumberFormat="1" applyFont="1" applyFill="1" applyBorder="1" applyAlignment="1">
      <alignment horizontal="center" vertical="center"/>
    </xf>
    <xf numFmtId="0" fontId="5" fillId="0" borderId="0" xfId="941" applyAlignment="1">
      <alignment horizontal="center"/>
    </xf>
    <xf numFmtId="0" fontId="154" fillId="0" borderId="55" xfId="0" applyFont="1" applyFill="1" applyBorder="1" applyAlignment="1">
      <alignment horizontal="left" vertical="center"/>
    </xf>
    <xf numFmtId="0" fontId="156" fillId="37" borderId="81" xfId="0" applyFont="1" applyFill="1" applyBorder="1" applyAlignment="1">
      <alignment vertical="center" wrapText="1"/>
    </xf>
    <xf numFmtId="195" fontId="154" fillId="0" borderId="34" xfId="941" applyNumberFormat="1" applyFont="1" applyFill="1" applyBorder="1" applyAlignment="1">
      <alignment horizontal="center" vertical="center"/>
    </xf>
    <xf numFmtId="195" fontId="156" fillId="0" borderId="81" xfId="0" applyNumberFormat="1" applyFont="1" applyFill="1" applyBorder="1" applyAlignment="1">
      <alignment vertical="center"/>
    </xf>
    <xf numFmtId="2" fontId="154" fillId="0" borderId="52" xfId="941" applyNumberFormat="1" applyFont="1" applyFill="1" applyBorder="1" applyAlignment="1">
      <alignment horizontal="center" vertical="center"/>
    </xf>
    <xf numFmtId="4" fontId="155" fillId="0" borderId="55" xfId="941" applyNumberFormat="1" applyFont="1" applyFill="1" applyBorder="1" applyAlignment="1">
      <alignment horizontal="left" vertical="center"/>
    </xf>
    <xf numFmtId="195" fontId="153" fillId="0" borderId="9" xfId="941" applyNumberFormat="1" applyFont="1" applyFill="1" applyBorder="1" applyAlignment="1">
      <alignment horizontal="center" vertical="center"/>
    </xf>
    <xf numFmtId="4" fontId="153" fillId="39" borderId="0" xfId="941" applyNumberFormat="1" applyFont="1" applyFill="1" applyBorder="1" applyAlignment="1">
      <alignment horizontal="right" vertical="center"/>
    </xf>
    <xf numFmtId="4" fontId="153" fillId="39" borderId="0" xfId="941" applyNumberFormat="1" applyFont="1" applyFill="1" applyBorder="1" applyAlignment="1">
      <alignment vertical="center"/>
    </xf>
    <xf numFmtId="4" fontId="153" fillId="39" borderId="0" xfId="941" applyNumberFormat="1" applyFont="1" applyFill="1" applyAlignment="1">
      <alignment vertical="center"/>
    </xf>
    <xf numFmtId="249" fontId="14" fillId="0" borderId="0" xfId="941" applyNumberFormat="1" applyFont="1" applyFill="1"/>
    <xf numFmtId="3" fontId="153" fillId="0" borderId="16" xfId="941" applyNumberFormat="1" applyFont="1" applyFill="1" applyBorder="1" applyAlignment="1">
      <alignment horizontal="center" vertical="center"/>
    </xf>
    <xf numFmtId="2" fontId="153" fillId="0" borderId="93" xfId="941" applyNumberFormat="1" applyFont="1" applyFill="1" applyBorder="1" applyAlignment="1">
      <alignment horizontal="center" vertical="center"/>
    </xf>
    <xf numFmtId="195" fontId="153" fillId="0" borderId="16" xfId="941" applyNumberFormat="1" applyFont="1" applyFill="1" applyBorder="1" applyAlignment="1">
      <alignment horizontal="center" vertical="center"/>
    </xf>
    <xf numFmtId="2" fontId="153" fillId="0" borderId="16" xfId="941" applyNumberFormat="1" applyFont="1" applyFill="1" applyBorder="1" applyAlignment="1">
      <alignment horizontal="center" vertical="center"/>
    </xf>
    <xf numFmtId="10" fontId="153" fillId="0" borderId="16" xfId="941" applyNumberFormat="1" applyFont="1" applyFill="1" applyBorder="1" applyAlignment="1">
      <alignment horizontal="center" vertical="center"/>
    </xf>
    <xf numFmtId="4" fontId="153" fillId="0" borderId="16" xfId="941" applyNumberFormat="1" applyFont="1" applyFill="1" applyBorder="1" applyAlignment="1">
      <alignment horizontal="center" vertical="center"/>
    </xf>
    <xf numFmtId="4" fontId="154" fillId="0" borderId="16" xfId="941" applyNumberFormat="1" applyFont="1" applyFill="1" applyBorder="1" applyAlignment="1">
      <alignment horizontal="center" vertical="center"/>
    </xf>
    <xf numFmtId="10" fontId="153" fillId="0" borderId="16" xfId="945" applyNumberFormat="1" applyFont="1" applyFill="1" applyBorder="1" applyAlignment="1">
      <alignment horizontal="center" vertical="center"/>
    </xf>
    <xf numFmtId="3" fontId="154" fillId="0" borderId="16" xfId="941" applyNumberFormat="1" applyFont="1" applyFill="1" applyBorder="1" applyAlignment="1">
      <alignment horizontal="center" vertical="center"/>
    </xf>
    <xf numFmtId="4" fontId="153" fillId="0" borderId="16" xfId="941" applyNumberFormat="1" applyFont="1" applyFill="1" applyBorder="1" applyAlignment="1">
      <alignment horizontal="right" vertical="center"/>
    </xf>
    <xf numFmtId="4" fontId="153" fillId="0" borderId="76" xfId="941" applyNumberFormat="1" applyFont="1" applyFill="1" applyBorder="1" applyAlignment="1">
      <alignment vertical="center" wrapText="1"/>
    </xf>
    <xf numFmtId="4" fontId="153" fillId="0" borderId="76" xfId="941" applyNumberFormat="1" applyFont="1" applyFill="1" applyBorder="1" applyAlignment="1">
      <alignment vertical="center"/>
    </xf>
    <xf numFmtId="4" fontId="153" fillId="39" borderId="16" xfId="941" applyNumberFormat="1" applyFont="1" applyFill="1" applyBorder="1" applyAlignment="1">
      <alignment horizontal="left" vertical="center"/>
    </xf>
    <xf numFmtId="4" fontId="154" fillId="39" borderId="16" xfId="941" applyNumberFormat="1" applyFont="1" applyFill="1" applyBorder="1" applyAlignment="1">
      <alignment horizontal="center" vertical="center"/>
    </xf>
    <xf numFmtId="3" fontId="153" fillId="39" borderId="16" xfId="941" applyNumberFormat="1" applyFont="1" applyFill="1" applyBorder="1" applyAlignment="1">
      <alignment horizontal="center" vertical="center"/>
    </xf>
    <xf numFmtId="4" fontId="153" fillId="39" borderId="16" xfId="941" applyNumberFormat="1" applyFont="1" applyFill="1" applyBorder="1" applyAlignment="1">
      <alignment horizontal="center" vertical="center"/>
    </xf>
    <xf numFmtId="0" fontId="153" fillId="39" borderId="16" xfId="0" applyFont="1" applyFill="1" applyBorder="1" applyAlignment="1" applyProtection="1">
      <alignment horizontal="left" vertical="center"/>
      <protection locked="0"/>
    </xf>
    <xf numFmtId="0" fontId="153" fillId="0" borderId="16" xfId="0" applyFont="1" applyFill="1" applyBorder="1" applyAlignment="1" applyProtection="1">
      <alignment horizontal="left" vertical="center"/>
      <protection locked="0"/>
    </xf>
    <xf numFmtId="0" fontId="154" fillId="0" borderId="16" xfId="0" applyFont="1" applyFill="1" applyBorder="1" applyAlignment="1" applyProtection="1">
      <alignment horizontal="center" vertical="center"/>
      <protection locked="0"/>
    </xf>
    <xf numFmtId="3" fontId="154" fillId="0" borderId="16" xfId="937" applyNumberFormat="1" applyFont="1" applyFill="1" applyBorder="1" applyAlignment="1">
      <alignment vertical="center"/>
    </xf>
    <xf numFmtId="4" fontId="153" fillId="0" borderId="16" xfId="941" applyNumberFormat="1" applyFont="1" applyFill="1" applyBorder="1" applyAlignment="1">
      <alignment vertical="center" wrapText="1"/>
    </xf>
    <xf numFmtId="3" fontId="153" fillId="0" borderId="16" xfId="941" applyNumberFormat="1" applyFont="1" applyFill="1" applyBorder="1" applyAlignment="1">
      <alignment vertical="center"/>
    </xf>
    <xf numFmtId="0" fontId="153" fillId="39" borderId="16" xfId="938" applyFont="1" applyFill="1" applyBorder="1" applyAlignment="1" applyProtection="1">
      <alignment horizontal="left" vertical="center"/>
      <protection locked="0"/>
    </xf>
    <xf numFmtId="191" fontId="154" fillId="39" borderId="16" xfId="878" applyNumberFormat="1" applyFont="1" applyFill="1" applyBorder="1" applyAlignment="1" applyProtection="1">
      <alignment horizontal="center" vertical="center"/>
      <protection locked="0"/>
    </xf>
    <xf numFmtId="195" fontId="154" fillId="0" borderId="16" xfId="941" applyNumberFormat="1" applyFont="1" applyFill="1" applyBorder="1" applyAlignment="1">
      <alignment horizontal="center" vertical="center"/>
    </xf>
    <xf numFmtId="0" fontId="154" fillId="0" borderId="16" xfId="938" applyFont="1" applyFill="1" applyBorder="1" applyAlignment="1" applyProtection="1">
      <alignment horizontal="left" vertical="center"/>
      <protection locked="0"/>
    </xf>
    <xf numFmtId="0" fontId="154" fillId="0" borderId="16" xfId="0" applyFont="1" applyFill="1" applyBorder="1" applyAlignment="1" applyProtection="1">
      <alignment horizontal="left" vertical="center"/>
      <protection locked="0"/>
    </xf>
    <xf numFmtId="4" fontId="154" fillId="0" borderId="16" xfId="937" applyNumberFormat="1" applyFont="1" applyFill="1" applyBorder="1" applyAlignment="1">
      <alignment vertical="center"/>
    </xf>
    <xf numFmtId="0" fontId="154" fillId="0" borderId="16" xfId="590" applyNumberFormat="1" applyFont="1" applyFill="1" applyBorder="1" applyAlignment="1" applyProtection="1">
      <alignment horizontal="left" vertical="center"/>
      <protection locked="0"/>
    </xf>
    <xf numFmtId="191" fontId="154" fillId="0" borderId="16" xfId="878" applyNumberFormat="1" applyFont="1" applyFill="1" applyBorder="1" applyAlignment="1" applyProtection="1">
      <alignment horizontal="center" vertical="center"/>
      <protection locked="0"/>
    </xf>
    <xf numFmtId="0" fontId="155" fillId="0" borderId="16" xfId="590" applyNumberFormat="1" applyFont="1" applyFill="1" applyBorder="1" applyAlignment="1" applyProtection="1">
      <alignment horizontal="left" vertical="center"/>
      <protection locked="0"/>
    </xf>
    <xf numFmtId="4" fontId="154" fillId="0" borderId="16" xfId="878" applyNumberFormat="1" applyFont="1" applyFill="1" applyBorder="1" applyAlignment="1" applyProtection="1">
      <alignment horizontal="right" vertical="center"/>
      <protection locked="0"/>
    </xf>
    <xf numFmtId="4" fontId="154" fillId="0" borderId="16" xfId="941" applyNumberFormat="1" applyFont="1" applyFill="1" applyBorder="1" applyAlignment="1">
      <alignment vertical="center"/>
    </xf>
    <xf numFmtId="0" fontId="154" fillId="0" borderId="16" xfId="590" applyNumberFormat="1" applyFont="1" applyFill="1" applyBorder="1" applyAlignment="1" applyProtection="1">
      <alignment horizontal="left" vertical="center" wrapText="1"/>
      <protection locked="0"/>
    </xf>
    <xf numFmtId="4" fontId="154" fillId="0" borderId="16" xfId="941" applyNumberFormat="1" applyFont="1" applyFill="1" applyBorder="1" applyAlignment="1">
      <alignment vertical="center" wrapText="1"/>
    </xf>
    <xf numFmtId="4" fontId="153" fillId="39" borderId="16" xfId="941" applyNumberFormat="1" applyFont="1" applyFill="1" applyBorder="1" applyAlignment="1">
      <alignment vertical="center" wrapText="1"/>
    </xf>
    <xf numFmtId="0" fontId="156" fillId="0" borderId="16" xfId="0" applyFont="1" applyFill="1" applyBorder="1" applyAlignment="1">
      <alignment vertical="center"/>
    </xf>
    <xf numFmtId="1" fontId="154" fillId="0" borderId="16" xfId="0" applyNumberFormat="1" applyFont="1" applyFill="1" applyBorder="1" applyAlignment="1">
      <alignment horizontal="center" vertical="center"/>
    </xf>
    <xf numFmtId="4" fontId="156" fillId="0" borderId="16" xfId="345" applyNumberFormat="1" applyFont="1" applyBorder="1" applyAlignment="1">
      <alignment horizontal="right" vertical="center"/>
    </xf>
    <xf numFmtId="4" fontId="154" fillId="0" borderId="16" xfId="345" applyNumberFormat="1" applyFont="1" applyFill="1" applyBorder="1" applyAlignment="1">
      <alignment horizontal="right" vertical="center"/>
    </xf>
    <xf numFmtId="4" fontId="154" fillId="0" borderId="16" xfId="941" applyNumberFormat="1" applyFont="1" applyFill="1" applyBorder="1" applyAlignment="1">
      <alignment horizontal="right" vertical="center"/>
    </xf>
    <xf numFmtId="4" fontId="154" fillId="0" borderId="16" xfId="345" applyNumberFormat="1" applyFont="1" applyFill="1" applyBorder="1" applyAlignment="1" applyProtection="1">
      <alignment horizontal="right" vertical="center"/>
      <protection locked="0"/>
    </xf>
    <xf numFmtId="4" fontId="154" fillId="39" borderId="16" xfId="878" applyNumberFormat="1" applyFont="1" applyFill="1" applyBorder="1" applyAlignment="1" applyProtection="1">
      <alignment horizontal="right" vertical="center"/>
      <protection locked="0"/>
    </xf>
    <xf numFmtId="4" fontId="153" fillId="39" borderId="16" xfId="941" applyNumberFormat="1" applyFont="1" applyFill="1" applyBorder="1" applyAlignment="1">
      <alignment horizontal="right" vertical="center"/>
    </xf>
    <xf numFmtId="4" fontId="156" fillId="0" borderId="16" xfId="0" applyNumberFormat="1" applyFont="1" applyFill="1" applyBorder="1" applyAlignment="1">
      <alignment horizontal="right" vertical="center"/>
    </xf>
    <xf numFmtId="250" fontId="157" fillId="0" borderId="0" xfId="941" applyNumberFormat="1" applyFont="1" applyFill="1" applyBorder="1" applyAlignment="1">
      <alignment horizontal="right" vertical="center"/>
    </xf>
    <xf numFmtId="250" fontId="153" fillId="0" borderId="0" xfId="941" applyNumberFormat="1" applyFont="1" applyFill="1" applyBorder="1" applyAlignment="1">
      <alignment horizontal="right" vertical="center"/>
    </xf>
    <xf numFmtId="250" fontId="154" fillId="0" borderId="16" xfId="941" applyNumberFormat="1" applyFont="1" applyFill="1" applyBorder="1" applyAlignment="1">
      <alignment horizontal="right" vertical="center"/>
    </xf>
    <xf numFmtId="250" fontId="154" fillId="39" borderId="16" xfId="941" applyNumberFormat="1" applyFont="1" applyFill="1" applyBorder="1" applyAlignment="1">
      <alignment horizontal="right" vertical="center"/>
    </xf>
    <xf numFmtId="250" fontId="154" fillId="0" borderId="76" xfId="941" applyNumberFormat="1" applyFont="1" applyFill="1" applyBorder="1" applyAlignment="1">
      <alignment horizontal="right" vertical="center"/>
    </xf>
    <xf numFmtId="250" fontId="154" fillId="0" borderId="0" xfId="941" applyNumberFormat="1" applyFont="1" applyFill="1" applyAlignment="1">
      <alignment horizontal="right" vertical="center"/>
    </xf>
    <xf numFmtId="250" fontId="154" fillId="0" borderId="51" xfId="878" applyNumberFormat="1" applyFont="1" applyFill="1" applyBorder="1" applyAlignment="1" applyProtection="1">
      <alignment horizontal="right" vertical="center"/>
      <protection locked="0"/>
    </xf>
    <xf numFmtId="195" fontId="157" fillId="0" borderId="0" xfId="941" applyNumberFormat="1" applyFont="1" applyFill="1" applyBorder="1" applyAlignment="1">
      <alignment horizontal="left" vertical="center"/>
    </xf>
    <xf numFmtId="195" fontId="153" fillId="0" borderId="0" xfId="941" applyNumberFormat="1" applyFont="1" applyFill="1" applyBorder="1" applyAlignment="1">
      <alignment horizontal="center" vertical="center"/>
    </xf>
    <xf numFmtId="195" fontId="154" fillId="0" borderId="0" xfId="941" applyNumberFormat="1" applyFont="1" applyFill="1" applyAlignment="1">
      <alignment vertical="center"/>
    </xf>
    <xf numFmtId="4" fontId="157" fillId="0" borderId="0" xfId="941" applyNumberFormat="1" applyFont="1" applyFill="1" applyBorder="1" applyAlignment="1">
      <alignment horizontal="left" vertical="center"/>
    </xf>
    <xf numFmtId="4" fontId="154" fillId="0" borderId="16" xfId="345" applyNumberFormat="1" applyFont="1" applyFill="1" applyBorder="1" applyAlignment="1" applyProtection="1">
      <alignment vertical="center"/>
      <protection locked="0"/>
    </xf>
    <xf numFmtId="4" fontId="153" fillId="39" borderId="16" xfId="941" applyNumberFormat="1" applyFont="1" applyFill="1" applyBorder="1" applyAlignment="1">
      <alignment vertical="center"/>
    </xf>
    <xf numFmtId="4" fontId="154" fillId="0" borderId="76" xfId="941" applyNumberFormat="1" applyFont="1" applyFill="1" applyBorder="1" applyAlignment="1">
      <alignment vertical="center"/>
    </xf>
    <xf numFmtId="4" fontId="154" fillId="0" borderId="51" xfId="345" applyNumberFormat="1" applyFont="1" applyFill="1" applyBorder="1" applyAlignment="1" applyProtection="1">
      <alignment vertical="center"/>
      <protection locked="0"/>
    </xf>
    <xf numFmtId="195" fontId="153" fillId="0" borderId="76" xfId="941" applyNumberFormat="1" applyFont="1" applyFill="1" applyBorder="1" applyAlignment="1">
      <alignment vertical="center"/>
    </xf>
    <xf numFmtId="195" fontId="154" fillId="0" borderId="51" xfId="937" applyNumberFormat="1" applyFont="1" applyFill="1" applyBorder="1" applyAlignment="1">
      <alignment vertical="center"/>
    </xf>
    <xf numFmtId="3" fontId="154" fillId="0" borderId="16" xfId="345" applyNumberFormat="1" applyFont="1" applyFill="1" applyBorder="1" applyAlignment="1" applyProtection="1">
      <alignment horizontal="right" vertical="center"/>
      <protection locked="0"/>
    </xf>
    <xf numFmtId="3" fontId="154" fillId="39" borderId="16" xfId="878" applyNumberFormat="1" applyFont="1" applyFill="1" applyBorder="1" applyAlignment="1" applyProtection="1">
      <alignment horizontal="right" vertical="center"/>
      <protection locked="0"/>
    </xf>
    <xf numFmtId="3" fontId="154" fillId="0" borderId="16" xfId="878" applyNumberFormat="1" applyFont="1" applyFill="1" applyBorder="1" applyAlignment="1" applyProtection="1">
      <alignment horizontal="right" vertical="center"/>
      <protection locked="0"/>
    </xf>
    <xf numFmtId="4" fontId="172" fillId="0" borderId="0" xfId="941" applyNumberFormat="1" applyFont="1" applyFill="1" applyBorder="1" applyAlignment="1">
      <alignment horizontal="center" vertical="center"/>
    </xf>
    <xf numFmtId="194" fontId="165" fillId="0" borderId="44" xfId="891" applyNumberFormat="1" applyFont="1" applyFill="1" applyBorder="1"/>
    <xf numFmtId="194" fontId="165" fillId="0" borderId="33" xfId="891" applyNumberFormat="1" applyFont="1" applyFill="1" applyBorder="1"/>
    <xf numFmtId="4" fontId="153" fillId="0" borderId="3" xfId="941" applyNumberFormat="1" applyFont="1" applyFill="1" applyBorder="1" applyAlignment="1">
      <alignment horizontal="right"/>
    </xf>
    <xf numFmtId="4" fontId="154" fillId="0" borderId="3" xfId="941" applyNumberFormat="1" applyFont="1" applyFill="1" applyBorder="1" applyAlignment="1">
      <alignment horizontal="right"/>
    </xf>
    <xf numFmtId="4" fontId="153" fillId="0" borderId="91" xfId="941" applyNumberFormat="1" applyFont="1" applyFill="1" applyBorder="1" applyAlignment="1">
      <alignment horizontal="right"/>
    </xf>
    <xf numFmtId="43" fontId="165" fillId="0" borderId="34" xfId="891" applyNumberFormat="1" applyFont="1" applyFill="1" applyBorder="1"/>
    <xf numFmtId="43" fontId="165" fillId="0" borderId="29" xfId="891" applyNumberFormat="1" applyFont="1" applyFill="1" applyBorder="1"/>
    <xf numFmtId="43" fontId="165" fillId="0" borderId="16" xfId="891" applyNumberFormat="1" applyFont="1" applyFill="1" applyBorder="1"/>
    <xf numFmtId="43" fontId="165" fillId="0" borderId="44" xfId="891" applyNumberFormat="1" applyFont="1" applyFill="1" applyBorder="1"/>
    <xf numFmtId="43" fontId="165" fillId="0" borderId="74" xfId="891" applyNumberFormat="1" applyFont="1" applyFill="1" applyBorder="1"/>
    <xf numFmtId="4" fontId="0" fillId="0" borderId="0" xfId="0" applyNumberFormat="1"/>
    <xf numFmtId="251" fontId="0" fillId="0" borderId="0" xfId="0" applyNumberFormat="1"/>
    <xf numFmtId="250" fontId="0" fillId="0" borderId="0" xfId="0" applyNumberFormat="1"/>
    <xf numFmtId="4" fontId="153" fillId="0" borderId="16" xfId="941" applyNumberFormat="1" applyFont="1" applyFill="1" applyBorder="1" applyAlignment="1">
      <alignment horizontal="center" vertical="center"/>
    </xf>
    <xf numFmtId="250" fontId="153" fillId="0" borderId="16" xfId="941" applyNumberFormat="1" applyFont="1" applyFill="1" applyBorder="1" applyAlignment="1">
      <alignment horizontal="right" vertical="center"/>
    </xf>
    <xf numFmtId="4" fontId="171" fillId="0" borderId="16" xfId="941" applyNumberFormat="1" applyFont="1" applyFill="1" applyBorder="1" applyAlignment="1">
      <alignment horizontal="center" vertical="center"/>
    </xf>
    <xf numFmtId="3" fontId="154" fillId="0" borderId="86" xfId="345" applyNumberFormat="1" applyFont="1" applyBorder="1" applyAlignment="1">
      <alignment horizontal="right" vertical="center"/>
    </xf>
    <xf numFmtId="3" fontId="0" fillId="0" borderId="0" xfId="0" applyNumberFormat="1"/>
    <xf numFmtId="3" fontId="173" fillId="0" borderId="97" xfId="0" applyNumberFormat="1" applyFont="1" applyBorder="1" applyAlignment="1">
      <alignment horizontal="right" vertical="center"/>
    </xf>
    <xf numFmtId="3" fontId="173" fillId="40" borderId="98" xfId="0" applyNumberFormat="1" applyFont="1" applyFill="1" applyBorder="1" applyAlignment="1">
      <alignment horizontal="right" vertical="center"/>
    </xf>
    <xf numFmtId="3" fontId="174" fillId="40" borderId="0" xfId="0" applyNumberFormat="1" applyFont="1" applyFill="1" applyAlignment="1">
      <alignment horizontal="right" vertical="center"/>
    </xf>
    <xf numFmtId="4" fontId="153" fillId="0" borderId="16" xfId="941" applyNumberFormat="1" applyFont="1" applyFill="1" applyBorder="1" applyAlignment="1">
      <alignment horizontal="center" vertical="center"/>
    </xf>
    <xf numFmtId="3" fontId="153" fillId="0" borderId="16" xfId="941" applyNumberFormat="1" applyFont="1" applyFill="1" applyBorder="1" applyAlignment="1">
      <alignment horizontal="center" vertical="center"/>
    </xf>
    <xf numFmtId="4" fontId="154" fillId="0" borderId="83" xfId="941" applyNumberFormat="1" applyFont="1" applyBorder="1" applyAlignment="1">
      <alignment horizontal="left" vertical="center"/>
    </xf>
    <xf numFmtId="1" fontId="154" fillId="37" borderId="77" xfId="0" applyNumberFormat="1" applyFont="1" applyFill="1" applyBorder="1" applyAlignment="1">
      <alignment horizontal="right" vertical="center"/>
    </xf>
    <xf numFmtId="1" fontId="153" fillId="37" borderId="86" xfId="0" applyNumberFormat="1" applyFont="1" applyFill="1" applyBorder="1" applyAlignment="1">
      <alignment horizontal="right" vertical="center"/>
    </xf>
    <xf numFmtId="1" fontId="154" fillId="37" borderId="76" xfId="0" applyNumberFormat="1" applyFont="1" applyFill="1" applyBorder="1" applyAlignment="1">
      <alignment horizontal="right" vertical="center"/>
    </xf>
    <xf numFmtId="1" fontId="154" fillId="39" borderId="51" xfId="0" applyNumberFormat="1" applyFont="1" applyFill="1" applyBorder="1" applyAlignment="1">
      <alignment horizontal="right" vertical="center"/>
    </xf>
    <xf numFmtId="1" fontId="153" fillId="37" borderId="95" xfId="0" applyNumberFormat="1" applyFont="1" applyFill="1" applyBorder="1" applyAlignment="1">
      <alignment horizontal="right" vertical="center"/>
    </xf>
    <xf numFmtId="1" fontId="154" fillId="0" borderId="51" xfId="0" applyNumberFormat="1" applyFont="1" applyFill="1" applyBorder="1" applyAlignment="1">
      <alignment horizontal="right" vertical="center"/>
    </xf>
    <xf numFmtId="1" fontId="154" fillId="0" borderId="77" xfId="0" applyNumberFormat="1" applyFont="1" applyFill="1" applyBorder="1" applyAlignment="1">
      <alignment horizontal="right" vertical="center"/>
    </xf>
    <xf numFmtId="4" fontId="155" fillId="0" borderId="55" xfId="941" applyNumberFormat="1" applyFont="1" applyFill="1" applyBorder="1" applyAlignment="1">
      <alignment horizontal="left" vertical="center" wrapText="1"/>
    </xf>
    <xf numFmtId="4" fontId="154" fillId="0" borderId="55" xfId="941" applyNumberFormat="1" applyFont="1" applyFill="1" applyBorder="1" applyAlignment="1">
      <alignment horizontal="left" vertical="center" wrapText="1"/>
    </xf>
    <xf numFmtId="3" fontId="154" fillId="0" borderId="16" xfId="345" applyNumberFormat="1" applyFont="1" applyFill="1" applyBorder="1" applyAlignment="1" applyProtection="1">
      <alignment vertical="center"/>
      <protection locked="0"/>
    </xf>
    <xf numFmtId="3" fontId="154" fillId="0" borderId="16" xfId="941" applyNumberFormat="1" applyFont="1" applyFill="1" applyBorder="1" applyAlignment="1">
      <alignment vertical="center"/>
    </xf>
    <xf numFmtId="3" fontId="154" fillId="39" borderId="16" xfId="941" applyNumberFormat="1" applyFont="1" applyFill="1" applyBorder="1" applyAlignment="1">
      <alignment vertical="center"/>
    </xf>
    <xf numFmtId="3" fontId="153" fillId="39" borderId="16" xfId="941" applyNumberFormat="1" applyFont="1" applyFill="1" applyBorder="1" applyAlignment="1">
      <alignment vertical="center"/>
    </xf>
    <xf numFmtId="49" fontId="165" fillId="0" borderId="44" xfId="941" applyNumberFormat="1" applyFont="1" applyFill="1" applyBorder="1" applyAlignment="1">
      <alignment horizontal="center"/>
    </xf>
    <xf numFmtId="49" fontId="165" fillId="0" borderId="33" xfId="941" applyNumberFormat="1" applyFont="1" applyFill="1" applyBorder="1" applyAlignment="1">
      <alignment horizontal="center"/>
    </xf>
    <xf numFmtId="0" fontId="165" fillId="39" borderId="33" xfId="941" applyFont="1" applyFill="1" applyBorder="1" applyAlignment="1"/>
    <xf numFmtId="0" fontId="6" fillId="0" borderId="29" xfId="941" applyFont="1" applyFill="1" applyBorder="1" applyAlignment="1">
      <alignment horizontal="center"/>
    </xf>
    <xf numFmtId="0" fontId="165" fillId="0" borderId="5" xfId="941" applyFont="1" applyFill="1" applyBorder="1" applyAlignment="1">
      <alignment horizontal="left" vertical="center"/>
    </xf>
    <xf numFmtId="0" fontId="165" fillId="39" borderId="33" xfId="941" applyFont="1" applyFill="1" applyBorder="1" applyAlignment="1">
      <alignment horizontal="left" vertical="center"/>
    </xf>
    <xf numFmtId="0" fontId="6" fillId="0" borderId="29" xfId="941" applyFont="1" applyFill="1" applyBorder="1"/>
    <xf numFmtId="43" fontId="165" fillId="39" borderId="33" xfId="891" applyNumberFormat="1" applyFont="1" applyFill="1" applyBorder="1"/>
    <xf numFmtId="197" fontId="165" fillId="39" borderId="33" xfId="883" applyNumberFormat="1" applyFont="1" applyFill="1" applyBorder="1"/>
    <xf numFmtId="0" fontId="165" fillId="0" borderId="5" xfId="941" applyFont="1" applyFill="1" applyBorder="1"/>
    <xf numFmtId="0" fontId="165" fillId="0" borderId="33" xfId="941" applyFont="1" applyFill="1" applyBorder="1"/>
    <xf numFmtId="0" fontId="165" fillId="39" borderId="33" xfId="941" applyFont="1" applyFill="1" applyBorder="1"/>
    <xf numFmtId="4" fontId="175" fillId="0" borderId="0" xfId="941" applyNumberFormat="1" applyFont="1" applyFill="1" applyBorder="1" applyAlignment="1">
      <alignment horizontal="right" vertical="center"/>
    </xf>
    <xf numFmtId="2" fontId="154" fillId="0" borderId="51" xfId="345" applyNumberFormat="1" applyFont="1" applyFill="1" applyBorder="1" applyAlignment="1">
      <alignment horizontal="center" vertical="center"/>
    </xf>
    <xf numFmtId="3" fontId="153" fillId="0" borderId="99" xfId="345" applyNumberFormat="1" applyFont="1" applyBorder="1" applyAlignment="1">
      <alignment horizontal="right" vertical="center"/>
    </xf>
    <xf numFmtId="2" fontId="154" fillId="0" borderId="77" xfId="345" applyNumberFormat="1" applyFont="1" applyFill="1" applyBorder="1" applyAlignment="1">
      <alignment horizontal="center" vertical="center"/>
    </xf>
    <xf numFmtId="2" fontId="154" fillId="0" borderId="16" xfId="345" applyNumberFormat="1" applyFont="1" applyFill="1" applyBorder="1" applyAlignment="1">
      <alignment horizontal="center" vertical="center"/>
    </xf>
    <xf numFmtId="0" fontId="159" fillId="0" borderId="0" xfId="941" applyFont="1" applyAlignment="1">
      <alignment horizontal="center" vertical="center"/>
    </xf>
    <xf numFmtId="0" fontId="161" fillId="0" borderId="0" xfId="941" applyFont="1" applyAlignment="1">
      <alignment horizontal="center" vertical="center"/>
    </xf>
    <xf numFmtId="0" fontId="157" fillId="0" borderId="0" xfId="941" applyFont="1" applyAlignment="1">
      <alignment horizontal="center"/>
    </xf>
    <xf numFmtId="0" fontId="159" fillId="0" borderId="0" xfId="941" applyFont="1" applyAlignment="1">
      <alignment horizontal="center" vertical="center" wrapText="1"/>
    </xf>
    <xf numFmtId="0" fontId="157" fillId="0" borderId="0" xfId="941" applyFont="1" applyAlignment="1">
      <alignment horizontal="center" vertical="center"/>
    </xf>
    <xf numFmtId="0" fontId="160" fillId="0" borderId="0" xfId="941" applyFont="1" applyAlignment="1">
      <alignment horizontal="center" vertical="center"/>
    </xf>
    <xf numFmtId="248" fontId="157" fillId="0" borderId="0" xfId="941" applyNumberFormat="1" applyFont="1" applyAlignment="1">
      <alignment horizontal="center" vertical="center"/>
    </xf>
    <xf numFmtId="0" fontId="165" fillId="0" borderId="60" xfId="941" applyFont="1" applyFill="1" applyBorder="1" applyAlignment="1">
      <alignment horizontal="center" vertical="center"/>
    </xf>
    <xf numFmtId="0" fontId="165" fillId="0" borderId="39" xfId="941" applyFont="1" applyFill="1" applyBorder="1" applyAlignment="1">
      <alignment horizontal="center" vertical="center"/>
    </xf>
    <xf numFmtId="0" fontId="165" fillId="0" borderId="0" xfId="941" applyFont="1" applyFill="1" applyBorder="1" applyAlignment="1">
      <alignment horizontal="left"/>
    </xf>
    <xf numFmtId="0" fontId="157" fillId="0" borderId="39" xfId="941" applyFont="1" applyFill="1" applyBorder="1" applyAlignment="1">
      <alignment horizontal="center" vertical="center"/>
    </xf>
    <xf numFmtId="0" fontId="153" fillId="0" borderId="0" xfId="941" applyFont="1" applyFill="1" applyBorder="1" applyAlignment="1">
      <alignment horizontal="left"/>
    </xf>
    <xf numFmtId="4" fontId="153" fillId="0" borderId="58" xfId="941" applyNumberFormat="1" applyFont="1" applyFill="1" applyBorder="1" applyAlignment="1">
      <alignment horizontal="center" vertical="center"/>
    </xf>
    <xf numFmtId="4" fontId="153" fillId="0" borderId="78" xfId="941" applyNumberFormat="1" applyFont="1" applyFill="1" applyBorder="1" applyAlignment="1">
      <alignment horizontal="center" vertical="center"/>
    </xf>
    <xf numFmtId="4" fontId="153" fillId="0" borderId="60" xfId="941" applyNumberFormat="1" applyFont="1" applyFill="1" applyBorder="1" applyAlignment="1">
      <alignment horizontal="center" vertical="center"/>
    </xf>
    <xf numFmtId="4" fontId="153" fillId="0" borderId="79" xfId="941" applyNumberFormat="1" applyFont="1" applyFill="1" applyBorder="1" applyAlignment="1">
      <alignment horizontal="center" vertical="center"/>
    </xf>
    <xf numFmtId="4" fontId="153" fillId="0" borderId="60" xfId="941" applyNumberFormat="1" applyFont="1" applyFill="1" applyBorder="1" applyAlignment="1">
      <alignment horizontal="center"/>
    </xf>
    <xf numFmtId="4" fontId="153" fillId="0" borderId="61" xfId="941" applyNumberFormat="1" applyFont="1" applyFill="1" applyBorder="1" applyAlignment="1">
      <alignment horizontal="center" vertical="center"/>
    </xf>
    <xf numFmtId="4" fontId="153" fillId="0" borderId="80" xfId="941" applyNumberFormat="1" applyFont="1" applyFill="1" applyBorder="1" applyAlignment="1">
      <alignment horizontal="center" vertical="center"/>
    </xf>
    <xf numFmtId="4" fontId="153" fillId="0" borderId="16" xfId="941" applyNumberFormat="1" applyFont="1" applyFill="1" applyBorder="1" applyAlignment="1">
      <alignment horizontal="center" vertical="center"/>
    </xf>
    <xf numFmtId="3" fontId="153" fillId="0" borderId="16" xfId="941" applyNumberFormat="1" applyFont="1" applyFill="1" applyBorder="1" applyAlignment="1">
      <alignment horizontal="center" vertical="center" wrapText="1"/>
    </xf>
    <xf numFmtId="0" fontId="153" fillId="0" borderId="0" xfId="941" applyFont="1" applyFill="1" applyBorder="1" applyAlignment="1">
      <alignment horizontal="left" vertical="center"/>
    </xf>
    <xf numFmtId="250" fontId="153" fillId="0" borderId="16" xfId="941" applyNumberFormat="1" applyFont="1" applyFill="1" applyBorder="1" applyAlignment="1">
      <alignment horizontal="right" vertical="center"/>
    </xf>
    <xf numFmtId="3" fontId="153" fillId="0" borderId="16" xfId="941" applyNumberFormat="1" applyFont="1" applyFill="1" applyBorder="1" applyAlignment="1">
      <alignment horizontal="center" vertical="center"/>
    </xf>
    <xf numFmtId="1" fontId="153" fillId="0" borderId="16" xfId="941" applyNumberFormat="1" applyFont="1" applyFill="1" applyBorder="1" applyAlignment="1">
      <alignment horizontal="center" vertical="center"/>
    </xf>
    <xf numFmtId="2" fontId="153" fillId="0" borderId="16" xfId="941" applyNumberFormat="1" applyFont="1" applyFill="1" applyBorder="1" applyAlignment="1">
      <alignment horizontal="center" vertical="center"/>
    </xf>
    <xf numFmtId="4" fontId="12" fillId="0" borderId="21" xfId="941" applyNumberFormat="1" applyFont="1" applyFill="1" applyBorder="1" applyAlignment="1">
      <alignment horizontal="center" vertical="center"/>
    </xf>
    <xf numFmtId="4" fontId="12" fillId="0" borderId="38" xfId="941" applyNumberFormat="1" applyFont="1" applyFill="1" applyBorder="1" applyAlignment="1">
      <alignment horizontal="center" vertical="center"/>
    </xf>
    <xf numFmtId="4" fontId="14" fillId="0" borderId="0" xfId="941" applyNumberFormat="1" applyFont="1" applyFill="1" applyBorder="1" applyAlignment="1">
      <alignment horizontal="center"/>
    </xf>
    <xf numFmtId="4" fontId="12" fillId="0" borderId="45" xfId="941" applyNumberFormat="1" applyFont="1" applyFill="1" applyBorder="1" applyAlignment="1">
      <alignment horizontal="center" vertical="center"/>
    </xf>
    <xf numFmtId="4" fontId="12" fillId="0" borderId="47" xfId="941" applyNumberFormat="1" applyFont="1" applyFill="1" applyBorder="1" applyAlignment="1">
      <alignment horizontal="center"/>
    </xf>
    <xf numFmtId="4" fontId="12" fillId="0" borderId="48" xfId="941" applyNumberFormat="1" applyFont="1" applyFill="1" applyBorder="1" applyAlignment="1">
      <alignment horizontal="center"/>
    </xf>
    <xf numFmtId="4" fontId="12" fillId="0" borderId="49" xfId="941" applyNumberFormat="1" applyFont="1" applyFill="1" applyBorder="1" applyAlignment="1">
      <alignment horizontal="center" vertical="center"/>
    </xf>
    <xf numFmtId="4" fontId="12" fillId="0" borderId="10" xfId="941" applyNumberFormat="1" applyFont="1" applyFill="1" applyBorder="1" applyAlignment="1">
      <alignment horizontal="center" vertical="center"/>
    </xf>
  </cellXfs>
  <cellStyles count="1013">
    <cellStyle name=",;F'KOIT[[WAAHK" xfId="1"/>
    <cellStyle name="?? [0.00]_????" xfId="2"/>
    <cellStyle name="?? [0]_PERSONAL" xfId="3"/>
    <cellStyle name="???? [0.00]_????" xfId="4"/>
    <cellStyle name="????????" xfId="5"/>
    <cellStyle name="???????? 2" xfId="6"/>
    <cellStyle name="??????[0]_PERSONAL" xfId="7"/>
    <cellStyle name="??????PERSONAL" xfId="8"/>
    <cellStyle name="?????[0]_PERSONAL" xfId="9"/>
    <cellStyle name="?????PERSONAL" xfId="10"/>
    <cellStyle name="????_????" xfId="11"/>
    <cellStyle name="???[0]_PERSONAL" xfId="12"/>
    <cellStyle name="???_PERSONAL" xfId="13"/>
    <cellStyle name="??_??" xfId="14"/>
    <cellStyle name="?@??laroux" xfId="15"/>
    <cellStyle name="_Boq-AC (Ayutthaya)-R2" xfId="16"/>
    <cellStyle name="_Boq-AC (Ayutthaya)-R2_AQ128-50  Big C สุโขทัย111" xfId="17"/>
    <cellStyle name="_Boq-AC (Ayutthaya)-R2_Big C วารินทรชำราบ" xfId="18"/>
    <cellStyle name="_Boq-AC (Ayutthaya)-R2_BOQ Big C ยโสธร R01" xfId="19"/>
    <cellStyle name="_Boq-AC (Ayutthaya)-R2_BOQ Big C วารินทร R01" xfId="20"/>
    <cellStyle name="_Boq-AC (Ayutthaya)-R2_form_boq §Ò¹ÃÐºº»ÃÐ¡ÍºÍÒ¤ÒÃ" xfId="21"/>
    <cellStyle name="_Boq-AC (Ayutthaya)-R2_Summary (Sukhothai)-r1" xfId="22"/>
    <cellStyle name="_BOQ-AIR." xfId="23"/>
    <cellStyle name="_Boq-FP-PR1-3 (Contrat No.3)-r2" xfId="24"/>
    <cellStyle name="_Boq-PL-r3" xfId="25"/>
    <cellStyle name="_CONDO LUMPINI PLACE Pinklao2  ACT 23มีค50" xfId="26"/>
    <cellStyle name="=C:\WINDOWS\SYSTEM32\COMMAND.COM" xfId="27"/>
    <cellStyle name="0,0_x000d__x000a_NA_x000d__x000a_" xfId="28"/>
    <cellStyle name="0,0_x000d__x000a_NA_x000d__x000a_ 2" xfId="29"/>
    <cellStyle name="10" xfId="30"/>
    <cellStyle name="20" xfId="31"/>
    <cellStyle name="20 - ต้นแบบ1" xfId="32"/>
    <cellStyle name="20 - ต้นแบบ2" xfId="33"/>
    <cellStyle name="20 - ต้นแบบ3" xfId="34"/>
    <cellStyle name="20% - Accent1 2" xfId="35"/>
    <cellStyle name="20% - Accent1 3" xfId="36"/>
    <cellStyle name="20% - Accent2 2" xfId="37"/>
    <cellStyle name="20% - Accent2 3" xfId="38"/>
    <cellStyle name="20% - Accent3 2" xfId="39"/>
    <cellStyle name="20% - Accent3 3" xfId="40"/>
    <cellStyle name="20% - Accent4 2" xfId="41"/>
    <cellStyle name="20% - Accent4 3" xfId="42"/>
    <cellStyle name="20% - Accent5 2" xfId="43"/>
    <cellStyle name="20% - Accent5 3" xfId="44"/>
    <cellStyle name="20% - Accent6 2" xfId="45"/>
    <cellStyle name="20% - Accent6 3" xfId="46"/>
    <cellStyle name="20% - 강조색1" xfId="47"/>
    <cellStyle name="20% - 강조색2" xfId="48"/>
    <cellStyle name="20% - 강조색3" xfId="49"/>
    <cellStyle name="20% - 강조색4" xfId="50"/>
    <cellStyle name="20% - 강조색5" xfId="51"/>
    <cellStyle name="20% - 강조색6" xfId="52"/>
    <cellStyle name="๒Wลว - Style1" xfId="53"/>
    <cellStyle name="๒Wลว - Style1 2" xfId="54"/>
    <cellStyle name="๒Wลว - Style1 3" xfId="55"/>
    <cellStyle name="๒Wลว - Style2" xfId="56"/>
    <cellStyle name="๒Wลว - Style2 2" xfId="57"/>
    <cellStyle name="๒Wลว - Style2 3" xfId="58"/>
    <cellStyle name="๒Wลว - Style3" xfId="59"/>
    <cellStyle name="๒Wลว - Style3 2" xfId="60"/>
    <cellStyle name="๒Wลว - Style3 3" xfId="61"/>
    <cellStyle name="๒Wลว - Style4" xfId="62"/>
    <cellStyle name="๒Wลว - Style4 2" xfId="63"/>
    <cellStyle name="๒Wลว - Style4 3" xfId="64"/>
    <cellStyle name="๒Wลว - Style5" xfId="65"/>
    <cellStyle name="๒Wลว - Style5 2" xfId="66"/>
    <cellStyle name="๒Wลว - Style5 3" xfId="67"/>
    <cellStyle name="๒Wลว - Style6" xfId="68"/>
    <cellStyle name="๒Wลว - Style6 2" xfId="69"/>
    <cellStyle name="๒Wลว - Style6 3" xfId="70"/>
    <cellStyle name="๒Wลว - Style7" xfId="71"/>
    <cellStyle name="๒Wลว - Style7 2" xfId="72"/>
    <cellStyle name="๒Wลว - Style7 3" xfId="73"/>
    <cellStyle name="๒Wลว - Style8" xfId="74"/>
    <cellStyle name="๒Wลว - Style8 2" xfId="75"/>
    <cellStyle name="๒Wลว - Style8 3" xfId="76"/>
    <cellStyle name="40% - Accent1 2" xfId="77"/>
    <cellStyle name="40% - Accent1 3" xfId="78"/>
    <cellStyle name="40% - Accent2 2" xfId="79"/>
    <cellStyle name="40% - Accent2 3" xfId="80"/>
    <cellStyle name="40% - Accent3 2" xfId="81"/>
    <cellStyle name="40% - Accent3 3" xfId="82"/>
    <cellStyle name="40% - Accent4 2" xfId="83"/>
    <cellStyle name="40% - Accent4 3" xfId="84"/>
    <cellStyle name="40% - Accent5 2" xfId="85"/>
    <cellStyle name="40% - Accent5 3" xfId="86"/>
    <cellStyle name="40% - Accent6 2" xfId="87"/>
    <cellStyle name="40% - Accent6 3" xfId="88"/>
    <cellStyle name="40% - 강조색1" xfId="89"/>
    <cellStyle name="40% - 강조색2" xfId="90"/>
    <cellStyle name="40% - 강조색3" xfId="91"/>
    <cellStyle name="40% - 강조색4" xfId="92"/>
    <cellStyle name="40% - 강조색5" xfId="93"/>
    <cellStyle name="40% - 강조색6" xfId="94"/>
    <cellStyle name="60% - Accent1 2" xfId="95"/>
    <cellStyle name="60% - Accent1 3" xfId="96"/>
    <cellStyle name="60% - Accent2 2" xfId="97"/>
    <cellStyle name="60% - Accent2 3" xfId="98"/>
    <cellStyle name="60% - Accent3 2" xfId="99"/>
    <cellStyle name="60% - Accent3 3" xfId="100"/>
    <cellStyle name="60% - Accent4 2" xfId="101"/>
    <cellStyle name="60% - Accent4 3" xfId="102"/>
    <cellStyle name="60% - Accent5 2" xfId="103"/>
    <cellStyle name="60% - Accent5 3" xfId="104"/>
    <cellStyle name="60% - Accent6 2" xfId="105"/>
    <cellStyle name="60% - Accent6 3" xfId="106"/>
    <cellStyle name="60% - 강조색1" xfId="107"/>
    <cellStyle name="60% - 강조색2" xfId="108"/>
    <cellStyle name="60% - 강조색3" xfId="109"/>
    <cellStyle name="60% - 강조색4" xfId="110"/>
    <cellStyle name="60% - 강조색5" xfId="111"/>
    <cellStyle name="60% - 강조색6" xfId="112"/>
    <cellStyle name="a" xfId="113"/>
    <cellStyle name="abc" xfId="114"/>
    <cellStyle name="abc 2" xfId="115"/>
    <cellStyle name="Accent1 2" xfId="116"/>
    <cellStyle name="Accent1 3" xfId="117"/>
    <cellStyle name="Accent2 2" xfId="118"/>
    <cellStyle name="Accent2 3" xfId="119"/>
    <cellStyle name="Accent3 2" xfId="120"/>
    <cellStyle name="Accent3 3" xfId="121"/>
    <cellStyle name="Accent4 2" xfId="122"/>
    <cellStyle name="Accent4 3" xfId="123"/>
    <cellStyle name="Accent5 2" xfId="124"/>
    <cellStyle name="Accent5 3" xfId="125"/>
    <cellStyle name="Accent6 2" xfId="126"/>
    <cellStyle name="Accent6 3" xfId="127"/>
    <cellStyle name="Bad 2" xfId="128"/>
    <cellStyle name="Bad 3" xfId="129"/>
    <cellStyle name="Body" xfId="130"/>
    <cellStyle name="BOLDSH - Style1" xfId="131"/>
    <cellStyle name="BOLDSH - Style1 2" xfId="132"/>
    <cellStyle name="BOLDSH - Style1 2 2" xfId="133"/>
    <cellStyle name="BOLDSH - Style1 3" xfId="134"/>
    <cellStyle name="BOLDSH - Style1 3 2" xfId="135"/>
    <cellStyle name="BOLDSH - Style1 4" xfId="136"/>
    <cellStyle name="BOQ" xfId="137"/>
    <cellStyle name="BOQ 2" xfId="138"/>
    <cellStyle name="BQ-01" xfId="139"/>
    <cellStyle name="BQ-01 2" xfId="140"/>
    <cellStyle name="Calc Currency (0)" xfId="141"/>
    <cellStyle name="Calc Currency (0) 2" xfId="142"/>
    <cellStyle name="Calc Currency (2)" xfId="143"/>
    <cellStyle name="Calc Currency (2) 2" xfId="144"/>
    <cellStyle name="Calc Percent (0)" xfId="145"/>
    <cellStyle name="Calc Percent (0) 2" xfId="146"/>
    <cellStyle name="Calc Percent (1)" xfId="147"/>
    <cellStyle name="Calc Percent (1) 2" xfId="148"/>
    <cellStyle name="Calc Percent (2)" xfId="149"/>
    <cellStyle name="Calc Percent (2) 2" xfId="150"/>
    <cellStyle name="Calc Units (0)" xfId="151"/>
    <cellStyle name="Calc Units (0) 2" xfId="152"/>
    <cellStyle name="Calc Units (1)" xfId="153"/>
    <cellStyle name="Calc Units (1) 2" xfId="154"/>
    <cellStyle name="Calc Units (2)" xfId="155"/>
    <cellStyle name="Calc Units (2) 2" xfId="156"/>
    <cellStyle name="Calculation 2" xfId="157"/>
    <cellStyle name="Calculation 2 2" xfId="158"/>
    <cellStyle name="Calculation 3" xfId="159"/>
    <cellStyle name="Calculation 3 2" xfId="160"/>
    <cellStyle name="category" xfId="161"/>
    <cellStyle name="category 2" xfId="162"/>
    <cellStyle name="category 3" xfId="163"/>
    <cellStyle name="Check Cell 2" xfId="164"/>
    <cellStyle name="Check Cell 3" xfId="165"/>
    <cellStyle name="ColLevel_1_Book2" xfId="166"/>
    <cellStyle name="Comma" xfId="872" builtinId="3"/>
    <cellStyle name="Comma  - Style1" xfId="167"/>
    <cellStyle name="Comma  - Style2" xfId="168"/>
    <cellStyle name="Comma  - Style3" xfId="169"/>
    <cellStyle name="Comma  - Style4" xfId="170"/>
    <cellStyle name="Comma  - Style5" xfId="171"/>
    <cellStyle name="Comma  - Style6" xfId="172"/>
    <cellStyle name="Comma  - Style7" xfId="173"/>
    <cellStyle name="Comma  - Style8" xfId="174"/>
    <cellStyle name="Comma  - ต้นแบบ4" xfId="175"/>
    <cellStyle name="Comma  - ต้นแบบ5" xfId="176"/>
    <cellStyle name="Comma  - ต้นแบบ6" xfId="177"/>
    <cellStyle name="Comma  - ต้นแบบ6 2" xfId="178"/>
    <cellStyle name="Comma  - ต้นแบบ7" xfId="179"/>
    <cellStyle name="Comma  - ต้นแบบ8" xfId="180"/>
    <cellStyle name="Comma [00]" xfId="181"/>
    <cellStyle name="Comma [00] 2" xfId="182"/>
    <cellStyle name="Comma 10" xfId="183"/>
    <cellStyle name="Comma 10 2" xfId="184"/>
    <cellStyle name="Comma 10 2 2" xfId="185"/>
    <cellStyle name="Comma 10 3" xfId="186"/>
    <cellStyle name="Comma 11" xfId="187"/>
    <cellStyle name="Comma 11 2" xfId="188"/>
    <cellStyle name="Comma 11 2 2" xfId="189"/>
    <cellStyle name="Comma 11 3" xfId="190"/>
    <cellStyle name="Comma 12" xfId="191"/>
    <cellStyle name="Comma 12 2" xfId="192"/>
    <cellStyle name="Comma 12 2 2" xfId="193"/>
    <cellStyle name="Comma 12 3" xfId="194"/>
    <cellStyle name="Comma 13" xfId="195"/>
    <cellStyle name="Comma 13 2" xfId="196"/>
    <cellStyle name="Comma 14" xfId="197"/>
    <cellStyle name="Comma 14 2" xfId="198"/>
    <cellStyle name="Comma 14 2 2" xfId="199"/>
    <cellStyle name="Comma 14 3" xfId="200"/>
    <cellStyle name="Comma 14 3 2" xfId="201"/>
    <cellStyle name="Comma 14 4" xfId="202"/>
    <cellStyle name="Comma 15" xfId="203"/>
    <cellStyle name="Comma 15 2" xfId="204"/>
    <cellStyle name="Comma 15 2 2" xfId="205"/>
    <cellStyle name="Comma 15 3" xfId="206"/>
    <cellStyle name="Comma 16" xfId="207"/>
    <cellStyle name="Comma 16 2" xfId="208"/>
    <cellStyle name="Comma 17" xfId="209"/>
    <cellStyle name="Comma 17 2" xfId="210"/>
    <cellStyle name="Comma 17 3" xfId="211"/>
    <cellStyle name="Comma 18" xfId="212"/>
    <cellStyle name="Comma 18 2" xfId="213"/>
    <cellStyle name="Comma 18 3" xfId="214"/>
    <cellStyle name="Comma 19" xfId="215"/>
    <cellStyle name="Comma 19 2" xfId="216"/>
    <cellStyle name="Comma 2" xfId="217"/>
    <cellStyle name="Comma 2 10" xfId="218"/>
    <cellStyle name="Comma 2 11" xfId="219"/>
    <cellStyle name="Comma 2 12" xfId="220"/>
    <cellStyle name="Comma 2 13" xfId="221"/>
    <cellStyle name="Comma 2 14" xfId="222"/>
    <cellStyle name="Comma 2 15" xfId="223"/>
    <cellStyle name="Comma 2 16" xfId="224"/>
    <cellStyle name="Comma 2 17" xfId="225"/>
    <cellStyle name="Comma 2 2" xfId="226"/>
    <cellStyle name="Comma 2 2 2" xfId="227"/>
    <cellStyle name="Comma 2 2 2 2" xfId="228"/>
    <cellStyle name="Comma 2 2 2 2 2" xfId="229"/>
    <cellStyle name="Comma 2 2 2 3" xfId="230"/>
    <cellStyle name="Comma 2 2 2 3 2" xfId="231"/>
    <cellStyle name="Comma 2 2 2 4" xfId="232"/>
    <cellStyle name="Comma 2 2 3" xfId="233"/>
    <cellStyle name="Comma 2 2 3 2" xfId="234"/>
    <cellStyle name="Comma 2 2 4" xfId="235"/>
    <cellStyle name="Comma 2 2_CONDO_3,8,9,10_Update_09_December_2009" xfId="236"/>
    <cellStyle name="Comma 2 3" xfId="237"/>
    <cellStyle name="Comma 2 3 2" xfId="238"/>
    <cellStyle name="Comma 2 3 2 2" xfId="239"/>
    <cellStyle name="Comma 2 3 3" xfId="240"/>
    <cellStyle name="Comma 2 3 4" xfId="241"/>
    <cellStyle name="Comma 2 4" xfId="242"/>
    <cellStyle name="Comma 2 4 2" xfId="243"/>
    <cellStyle name="Comma 2 4 2 2" xfId="244"/>
    <cellStyle name="Comma 2 4 3" xfId="245"/>
    <cellStyle name="Comma 2 4 3 2" xfId="246"/>
    <cellStyle name="Comma 2 4 4" xfId="247"/>
    <cellStyle name="Comma 2 5" xfId="248"/>
    <cellStyle name="Comma 2 5 2" xfId="249"/>
    <cellStyle name="Comma 2 5 2 2" xfId="250"/>
    <cellStyle name="Comma 2 5 3" xfId="251"/>
    <cellStyle name="Comma 2 6" xfId="252"/>
    <cellStyle name="Comma 2 7" xfId="253"/>
    <cellStyle name="Comma 2 7 2" xfId="254"/>
    <cellStyle name="Comma 2 7 2 2" xfId="255"/>
    <cellStyle name="Comma 2 7 3" xfId="256"/>
    <cellStyle name="Comma 2 7 3 2" xfId="257"/>
    <cellStyle name="Comma 2 7 4" xfId="258"/>
    <cellStyle name="Comma 2 8" xfId="259"/>
    <cellStyle name="Comma 2 9" xfId="260"/>
    <cellStyle name="Comma 2 9 2" xfId="261"/>
    <cellStyle name="Comma 2_060 040 01 - Budget BoQ" xfId="262"/>
    <cellStyle name="Comma 20" xfId="263"/>
    <cellStyle name="Comma 20 2" xfId="264"/>
    <cellStyle name="Comma 20 2 2" xfId="265"/>
    <cellStyle name="Comma 20 2 2 2" xfId="266"/>
    <cellStyle name="Comma 20 2 2 3" xfId="267"/>
    <cellStyle name="Comma 20 2 3" xfId="268"/>
    <cellStyle name="Comma 20 3" xfId="269"/>
    <cellStyle name="Comma 20 3 2" xfId="270"/>
    <cellStyle name="Comma 20 4" xfId="271"/>
    <cellStyle name="Comma 20 4 2" xfId="272"/>
    <cellStyle name="Comma 20 4 2 2" xfId="273"/>
    <cellStyle name="Comma 20 4 2 3" xfId="274"/>
    <cellStyle name="Comma 20 4 3" xfId="275"/>
    <cellStyle name="Comma 20 5" xfId="276"/>
    <cellStyle name="Comma 21" xfId="277"/>
    <cellStyle name="Comma 21 2" xfId="278"/>
    <cellStyle name="Comma 21 3" xfId="279"/>
    <cellStyle name="Comma 21 4" xfId="280"/>
    <cellStyle name="Comma 22" xfId="281"/>
    <cellStyle name="Comma 22 2" xfId="282"/>
    <cellStyle name="Comma 23" xfId="283"/>
    <cellStyle name="Comma 23 2" xfId="284"/>
    <cellStyle name="Comma 23 3" xfId="285"/>
    <cellStyle name="Comma 23 4" xfId="286"/>
    <cellStyle name="Comma 23 5" xfId="287"/>
    <cellStyle name="Comma 23 6" xfId="288"/>
    <cellStyle name="Comma 23 7" xfId="289"/>
    <cellStyle name="Comma 24" xfId="290"/>
    <cellStyle name="Comma 24 2" xfId="291"/>
    <cellStyle name="Comma 25" xfId="292"/>
    <cellStyle name="Comma 25 2" xfId="293"/>
    <cellStyle name="Comma 26" xfId="294"/>
    <cellStyle name="Comma 26 2" xfId="295"/>
    <cellStyle name="Comma 27" xfId="296"/>
    <cellStyle name="Comma 28" xfId="297"/>
    <cellStyle name="Comma 28 2" xfId="298"/>
    <cellStyle name="Comma 29" xfId="299"/>
    <cellStyle name="Comma 29 2" xfId="300"/>
    <cellStyle name="Comma 3" xfId="301"/>
    <cellStyle name="Comma 3 10" xfId="1010"/>
    <cellStyle name="Comma 3 2" xfId="302"/>
    <cellStyle name="Comma 3 2 2" xfId="303"/>
    <cellStyle name="Comma 3 2 2 2" xfId="304"/>
    <cellStyle name="Comma 3 2 2 3" xfId="305"/>
    <cellStyle name="Comma 3 2 2 4" xfId="306"/>
    <cellStyle name="Comma 3 2 3" xfId="307"/>
    <cellStyle name="Comma 3 2 3 2" xfId="308"/>
    <cellStyle name="Comma 3 2 4" xfId="309"/>
    <cellStyle name="Comma 3 2 5" xfId="310"/>
    <cellStyle name="Comma 3 3" xfId="311"/>
    <cellStyle name="Comma 3 3 2" xfId="312"/>
    <cellStyle name="Comma 3 3 2 2" xfId="313"/>
    <cellStyle name="Comma 3 3 3" xfId="314"/>
    <cellStyle name="Comma 3 4" xfId="315"/>
    <cellStyle name="Comma 3 4 2" xfId="316"/>
    <cellStyle name="Comma 3 4 3" xfId="317"/>
    <cellStyle name="Comma 3 5" xfId="318"/>
    <cellStyle name="Comma 3 5 2" xfId="319"/>
    <cellStyle name="Comma 3 6" xfId="320"/>
    <cellStyle name="Comma 3 6 2" xfId="321"/>
    <cellStyle name="Comma 3 7" xfId="322"/>
    <cellStyle name="Comma 3 8" xfId="323"/>
    <cellStyle name="Comma 3 8 2" xfId="324"/>
    <cellStyle name="Comma 3 8 2 2" xfId="325"/>
    <cellStyle name="Comma 3 8 3" xfId="326"/>
    <cellStyle name="Comma 3 9" xfId="327"/>
    <cellStyle name="Comma 3_CONDO_3,8,9,10_Update_09_December_2009" xfId="328"/>
    <cellStyle name="Comma 30" xfId="329"/>
    <cellStyle name="Comma 30 2" xfId="330"/>
    <cellStyle name="Comma 30 2 2" xfId="331"/>
    <cellStyle name="Comma 30 3" xfId="332"/>
    <cellStyle name="Comma 31" xfId="333"/>
    <cellStyle name="Comma 31 2" xfId="334"/>
    <cellStyle name="Comma 32" xfId="335"/>
    <cellStyle name="Comma 32 2" xfId="336"/>
    <cellStyle name="Comma 33" xfId="337"/>
    <cellStyle name="Comma 33 2" xfId="338"/>
    <cellStyle name="Comma 34" xfId="339"/>
    <cellStyle name="Comma 34 2" xfId="340"/>
    <cellStyle name="Comma 35" xfId="341"/>
    <cellStyle name="Comma 35 2" xfId="342"/>
    <cellStyle name="Comma 36" xfId="343"/>
    <cellStyle name="Comma 37" xfId="344"/>
    <cellStyle name="Comma 38" xfId="1011"/>
    <cellStyle name="Comma 38 2" xfId="345"/>
    <cellStyle name="Comma 4" xfId="346"/>
    <cellStyle name="Comma 4 2" xfId="347"/>
    <cellStyle name="Comma 4 2 2" xfId="348"/>
    <cellStyle name="Comma 4 2 3" xfId="349"/>
    <cellStyle name="Comma 4 2 3 2" xfId="350"/>
    <cellStyle name="Comma 4 2 4" xfId="351"/>
    <cellStyle name="Comma 4 2 5" xfId="352"/>
    <cellStyle name="Comma 4 2 5 2" xfId="353"/>
    <cellStyle name="Comma 4 2 6" xfId="354"/>
    <cellStyle name="Comma 4 3" xfId="355"/>
    <cellStyle name="Comma 4 4" xfId="356"/>
    <cellStyle name="Comma 4 4 2" xfId="357"/>
    <cellStyle name="Comma 4 5" xfId="358"/>
    <cellStyle name="Comma 4 5 2" xfId="359"/>
    <cellStyle name="Comma 4 6" xfId="360"/>
    <cellStyle name="Comma 4 7" xfId="361"/>
    <cellStyle name="Comma 4 7 2" xfId="362"/>
    <cellStyle name="Comma 4 8" xfId="363"/>
    <cellStyle name="Comma 4_BOQ.Piling Work (TSP Project) Rev.22.12.2010" xfId="364"/>
    <cellStyle name="Comma 41" xfId="365"/>
    <cellStyle name="Comma 43" xfId="366"/>
    <cellStyle name="Comma 43 2" xfId="367"/>
    <cellStyle name="Comma 44" xfId="368"/>
    <cellStyle name="Comma 44 2" xfId="369"/>
    <cellStyle name="Comma 5" xfId="370"/>
    <cellStyle name="Comma 5 2" xfId="371"/>
    <cellStyle name="Comma 5 2 10" xfId="372"/>
    <cellStyle name="Comma 5 2 11" xfId="373"/>
    <cellStyle name="Comma 5 2 12" xfId="374"/>
    <cellStyle name="Comma 5 2 13" xfId="375"/>
    <cellStyle name="Comma 5 2 14" xfId="376"/>
    <cellStyle name="Comma 5 2 15" xfId="377"/>
    <cellStyle name="Comma 5 2 15 2" xfId="378"/>
    <cellStyle name="Comma 5 2 16" xfId="379"/>
    <cellStyle name="Comma 5 2 16 2" xfId="380"/>
    <cellStyle name="Comma 5 2 2" xfId="381"/>
    <cellStyle name="Comma 5 2 2 2" xfId="382"/>
    <cellStyle name="Comma 5 2 2 2 2" xfId="383"/>
    <cellStyle name="Comma 5 2 2 3" xfId="384"/>
    <cellStyle name="Comma 5 2 3" xfId="385"/>
    <cellStyle name="Comma 5 2 3 2" xfId="386"/>
    <cellStyle name="Comma 5 2 3 3" xfId="387"/>
    <cellStyle name="Comma 5 2 3 3 2" xfId="388"/>
    <cellStyle name="Comma 5 2 3 3 2 2" xfId="389"/>
    <cellStyle name="Comma 5 2 3 4" xfId="390"/>
    <cellStyle name="Comma 5 2 3 5" xfId="391"/>
    <cellStyle name="Comma 5 2 3 6" xfId="392"/>
    <cellStyle name="Comma 5 2 4" xfId="393"/>
    <cellStyle name="Comma 5 2 4 2" xfId="394"/>
    <cellStyle name="Comma 5 2 4 3" xfId="395"/>
    <cellStyle name="Comma 5 2 5" xfId="396"/>
    <cellStyle name="Comma 5 2 6" xfId="397"/>
    <cellStyle name="Comma 5 2 7" xfId="398"/>
    <cellStyle name="Comma 5 2 8" xfId="399"/>
    <cellStyle name="Comma 5 2 9" xfId="400"/>
    <cellStyle name="Comma 5 3" xfId="401"/>
    <cellStyle name="Comma 5 3 2" xfId="402"/>
    <cellStyle name="Comma 5 3 2 2" xfId="403"/>
    <cellStyle name="Comma 5 4" xfId="404"/>
    <cellStyle name="Comma 5 5" xfId="405"/>
    <cellStyle name="Comma 5 5 2" xfId="406"/>
    <cellStyle name="Comma 5 6" xfId="407"/>
    <cellStyle name="Comma 5 6 2" xfId="408"/>
    <cellStyle name="Comma 5 7" xfId="409"/>
    <cellStyle name="Comma 6" xfId="410"/>
    <cellStyle name="Comma 6 2" xfId="411"/>
    <cellStyle name="Comma 6 2 2" xfId="412"/>
    <cellStyle name="Comma 6 3" xfId="413"/>
    <cellStyle name="Comma 6 3 2" xfId="414"/>
    <cellStyle name="Comma 6 4" xfId="415"/>
    <cellStyle name="Comma 7" xfId="416"/>
    <cellStyle name="Comma 7 2" xfId="417"/>
    <cellStyle name="Comma 7 3" xfId="418"/>
    <cellStyle name="Comma 7 3 2" xfId="419"/>
    <cellStyle name="Comma 7 4" xfId="420"/>
    <cellStyle name="Comma 8" xfId="421"/>
    <cellStyle name="Comma 8 2" xfId="422"/>
    <cellStyle name="Comma 8 2 2" xfId="423"/>
    <cellStyle name="Comma 8 3" xfId="424"/>
    <cellStyle name="Comma 9" xfId="425"/>
    <cellStyle name="Comma 9 2" xfId="426"/>
    <cellStyle name="Comma 9 2 2" xfId="427"/>
    <cellStyle name="Comma 9 3" xfId="428"/>
    <cellStyle name="comma zerodec" xfId="429"/>
    <cellStyle name="comma zerodec 2" xfId="430"/>
    <cellStyle name="comma zerodec 3" xfId="431"/>
    <cellStyle name="Comma0" xfId="432"/>
    <cellStyle name="Comma0 2" xfId="433"/>
    <cellStyle name="Comma0 3" xfId="434"/>
    <cellStyle name="COMMON (0)  D1" xfId="435"/>
    <cellStyle name="company_title" xfId="436"/>
    <cellStyle name="Currency [00]" xfId="437"/>
    <cellStyle name="Currency [00] 2" xfId="438"/>
    <cellStyle name="Currency [0S_laroux_4_CIVIL_TN-82422" xfId="439"/>
    <cellStyle name="Currency 2" xfId="440"/>
    <cellStyle name="Currency 2 2" xfId="441"/>
    <cellStyle name="Currency 2 3" xfId="442"/>
    <cellStyle name="Currency0" xfId="443"/>
    <cellStyle name="Currency0 2" xfId="444"/>
    <cellStyle name="Currency0 3" xfId="445"/>
    <cellStyle name="Currency1" xfId="446"/>
    <cellStyle name="Currency1 2" xfId="447"/>
    <cellStyle name="Currency1 3" xfId="448"/>
    <cellStyle name="Custom - Style8" xfId="449"/>
    <cellStyle name="Data   - Style2" xfId="450"/>
    <cellStyle name="Data   - Style2 2" xfId="451"/>
    <cellStyle name="Date" xfId="452"/>
    <cellStyle name="Date 2" xfId="453"/>
    <cellStyle name="Date Short" xfId="454"/>
    <cellStyle name="Date Short 2" xfId="455"/>
    <cellStyle name="Date_0) Grand  BOQ_R0" xfId="456"/>
    <cellStyle name="Dillernia=14" xfId="457"/>
    <cellStyle name="Dillernia=14 2" xfId="458"/>
    <cellStyle name="Dollar (zero dec)" xfId="459"/>
    <cellStyle name="Dollar (zero dec) 2" xfId="460"/>
    <cellStyle name="Dollar (zero dec) 3" xfId="461"/>
    <cellStyle name="Enter Currency (0)" xfId="462"/>
    <cellStyle name="Enter Currency (0) 2" xfId="463"/>
    <cellStyle name="Enter Currency (2)" xfId="464"/>
    <cellStyle name="Enter Currency (2) 2" xfId="465"/>
    <cellStyle name="Enter Units (0)" xfId="466"/>
    <cellStyle name="Enter Units (0) 2" xfId="467"/>
    <cellStyle name="Enter Units (1)" xfId="468"/>
    <cellStyle name="Enter Units (1) 2" xfId="469"/>
    <cellStyle name="Enter Units (2)" xfId="470"/>
    <cellStyle name="Enter Units (2) 2" xfId="471"/>
    <cellStyle name="Euro" xfId="472"/>
    <cellStyle name="Excel Built-in Comma" xfId="473"/>
    <cellStyle name="Excel Built-in Normal" xfId="474"/>
    <cellStyle name="Excel Built-in Normal 2" xfId="475"/>
    <cellStyle name="Excel Built-in Normal 2 2" xfId="476"/>
    <cellStyle name="Excel Built-in Normal 2 3" xfId="477"/>
    <cellStyle name="Excel Built-in Normal 3" xfId="478"/>
    <cellStyle name="Excel Built-in Normal 4" xfId="479"/>
    <cellStyle name="Excel Built-in Normal 5" xfId="480"/>
    <cellStyle name="Excel_BuiltIn_Comma" xfId="481"/>
    <cellStyle name="Explanatory Text 2" xfId="482"/>
    <cellStyle name="Explanatory Text 3" xfId="483"/>
    <cellStyle name="Fixed" xfId="484"/>
    <cellStyle name="Fixed 2" xfId="485"/>
    <cellStyle name="Good 2" xfId="486"/>
    <cellStyle name="Good 3" xfId="487"/>
    <cellStyle name="Grey" xfId="488"/>
    <cellStyle name="Grey 2" xfId="489"/>
    <cellStyle name="HEADER" xfId="490"/>
    <cellStyle name="HEADER 2" xfId="491"/>
    <cellStyle name="HEADER 3" xfId="492"/>
    <cellStyle name="Header1" xfId="493"/>
    <cellStyle name="Header2" xfId="494"/>
    <cellStyle name="Header2 2" xfId="495"/>
    <cellStyle name="Header2 2 2" xfId="496"/>
    <cellStyle name="Heading" xfId="497"/>
    <cellStyle name="Heading 1 2" xfId="498"/>
    <cellStyle name="Heading 1 3" xfId="499"/>
    <cellStyle name="Heading 2 2" xfId="500"/>
    <cellStyle name="Heading 2 3" xfId="501"/>
    <cellStyle name="Heading 3 2" xfId="502"/>
    <cellStyle name="Heading 3 3" xfId="503"/>
    <cellStyle name="Heading 4 2" xfId="504"/>
    <cellStyle name="Heading 4 3" xfId="505"/>
    <cellStyle name="HEADING1" xfId="506"/>
    <cellStyle name="HEADING1 1" xfId="507"/>
    <cellStyle name="Heading1 1 2" xfId="508"/>
    <cellStyle name="HEADING1 2" xfId="509"/>
    <cellStyle name="Heading1 3" xfId="510"/>
    <cellStyle name="Heading1 4" xfId="511"/>
    <cellStyle name="Heading1 5" xfId="512"/>
    <cellStyle name="HEADING2" xfId="513"/>
    <cellStyle name="HEADING2 2" xfId="514"/>
    <cellStyle name="Hyperlink 2" xfId="515"/>
    <cellStyle name="Hyperlink 2 2" xfId="516"/>
    <cellStyle name="Hyperlink seguido" xfId="517"/>
    <cellStyle name="Input [yellow]" xfId="518"/>
    <cellStyle name="Input [yellow] 2" xfId="519"/>
    <cellStyle name="Input [yellow] 3" xfId="520"/>
    <cellStyle name="Input [yellow] 3 2" xfId="521"/>
    <cellStyle name="Input 10" xfId="522"/>
    <cellStyle name="Input 10 2" xfId="523"/>
    <cellStyle name="Input 11" xfId="524"/>
    <cellStyle name="Input 11 2" xfId="525"/>
    <cellStyle name="Input 12" xfId="526"/>
    <cellStyle name="Input 12 2" xfId="527"/>
    <cellStyle name="Input 2" xfId="528"/>
    <cellStyle name="Input 2 2" xfId="529"/>
    <cellStyle name="Input 3" xfId="530"/>
    <cellStyle name="Input 3 2" xfId="531"/>
    <cellStyle name="Input 4" xfId="532"/>
    <cellStyle name="Input 4 2" xfId="533"/>
    <cellStyle name="Input 5" xfId="534"/>
    <cellStyle name="Input 5 2" xfId="535"/>
    <cellStyle name="Input 6" xfId="536"/>
    <cellStyle name="Input 6 2" xfId="537"/>
    <cellStyle name="Input 7" xfId="538"/>
    <cellStyle name="Input 7 2" xfId="539"/>
    <cellStyle name="Input 8" xfId="540"/>
    <cellStyle name="Input 8 2" xfId="541"/>
    <cellStyle name="Input 9" xfId="542"/>
    <cellStyle name="Input 9 2" xfId="543"/>
    <cellStyle name="Labels - Style3" xfId="544"/>
    <cellStyle name="Labels - Style3 2" xfId="545"/>
    <cellStyle name="LINEAL - Style2" xfId="546"/>
    <cellStyle name="LINEAL - Style2 2" xfId="547"/>
    <cellStyle name="LINEAL - Style2 2 2" xfId="548"/>
    <cellStyle name="LINEAL - Style2 3" xfId="549"/>
    <cellStyle name="LINEAL - Style2 3 2" xfId="550"/>
    <cellStyle name="LINEAL - Style2 4" xfId="551"/>
    <cellStyle name="Link Currency (0)" xfId="552"/>
    <cellStyle name="Link Currency (0) 2" xfId="553"/>
    <cellStyle name="Link Currency (2)" xfId="554"/>
    <cellStyle name="Link Currency (2) 2" xfId="555"/>
    <cellStyle name="Link Units (0)" xfId="556"/>
    <cellStyle name="Link Units (0) 2" xfId="557"/>
    <cellStyle name="Link Units (1)" xfId="558"/>
    <cellStyle name="Link Units (1) 2" xfId="559"/>
    <cellStyle name="Link Units (2)" xfId="560"/>
    <cellStyle name="Link Units (2) 2" xfId="561"/>
    <cellStyle name="Linked Cell 2" xfId="562"/>
    <cellStyle name="Linked Cell 3" xfId="563"/>
    <cellStyle name="Model" xfId="564"/>
    <cellStyle name="Model 2" xfId="565"/>
    <cellStyle name="Model 3" xfId="566"/>
    <cellStyle name="Moeda [0]_dimon" xfId="567"/>
    <cellStyle name="Moeda_dimon" xfId="568"/>
    <cellStyle name="Neutral 2" xfId="569"/>
    <cellStyle name="Neutral 3" xfId="570"/>
    <cellStyle name="New Times Roman" xfId="571"/>
    <cellStyle name="nick" xfId="572"/>
    <cellStyle name="no dec" xfId="573"/>
    <cellStyle name="no dec 2" xfId="574"/>
    <cellStyle name="Normal" xfId="0" builtinId="0"/>
    <cellStyle name="Normal - Style1" xfId="575"/>
    <cellStyle name="Normal - Style1 2" xfId="576"/>
    <cellStyle name="Normal - Style1 3" xfId="577"/>
    <cellStyle name="Normal - Style3" xfId="578"/>
    <cellStyle name="Normal 10" xfId="579"/>
    <cellStyle name="Normal 11" xfId="580"/>
    <cellStyle name="Normal 12" xfId="581"/>
    <cellStyle name="Normal 13" xfId="582"/>
    <cellStyle name="Normal 14" xfId="583"/>
    <cellStyle name="Normal 15" xfId="584"/>
    <cellStyle name="Normal 16" xfId="585"/>
    <cellStyle name="Normal 17" xfId="586"/>
    <cellStyle name="Normal 18" xfId="587"/>
    <cellStyle name="Normal 19" xfId="588"/>
    <cellStyle name="Normal 2" xfId="589"/>
    <cellStyle name="Normal 2 2" xfId="590"/>
    <cellStyle name="Normal 2 2 2" xfId="591"/>
    <cellStyle name="Normal 2 2_Boq. Treatment tank-A" xfId="592"/>
    <cellStyle name="Normal 2 3" xfId="593"/>
    <cellStyle name="Normal 2 3 2" xfId="594"/>
    <cellStyle name="Normal 2 3 3" xfId="595"/>
    <cellStyle name="Normal 2 4" xfId="596"/>
    <cellStyle name="Normal 2 4 2" xfId="597"/>
    <cellStyle name="Normal 2 5" xfId="598"/>
    <cellStyle name="Normal 2 6" xfId="599"/>
    <cellStyle name="Normal 2_(1) Used_ราคากลางงานอาคาร  The Urbano" xfId="600"/>
    <cellStyle name="Normal 20" xfId="601"/>
    <cellStyle name="Normal 21" xfId="602"/>
    <cellStyle name="Normal 22" xfId="603"/>
    <cellStyle name="Normal 23" xfId="604"/>
    <cellStyle name="Normal 23 2" xfId="605"/>
    <cellStyle name="Normal 24" xfId="606"/>
    <cellStyle name="Normal 25" xfId="607"/>
    <cellStyle name="Normal 26" xfId="608"/>
    <cellStyle name="Normal 27" xfId="609"/>
    <cellStyle name="Normal 27 2" xfId="610"/>
    <cellStyle name="Normal 27 3" xfId="611"/>
    <cellStyle name="Normal 28" xfId="612"/>
    <cellStyle name="Normal 29" xfId="613"/>
    <cellStyle name="Normal 3" xfId="614"/>
    <cellStyle name="Normal 3 2" xfId="615"/>
    <cellStyle name="Normal 3 2 2" xfId="616"/>
    <cellStyle name="Normal 3 2 2 2" xfId="617"/>
    <cellStyle name="Normal 3 2 3" xfId="618"/>
    <cellStyle name="Normal 3 2 3 2" xfId="619"/>
    <cellStyle name="Normal 3 2 4" xfId="620"/>
    <cellStyle name="Normal 3 3" xfId="621"/>
    <cellStyle name="Normal 3 4" xfId="622"/>
    <cellStyle name="Normal 3 5" xfId="623"/>
    <cellStyle name="Normal 3_Bill 3 Architecture" xfId="624"/>
    <cellStyle name="Normal 30" xfId="625"/>
    <cellStyle name="Normal 31" xfId="626"/>
    <cellStyle name="Normal 32" xfId="627"/>
    <cellStyle name="Normal 32 2" xfId="628"/>
    <cellStyle name="Normal 33" xfId="629"/>
    <cellStyle name="Normal 34" xfId="630"/>
    <cellStyle name="Normal 35" xfId="631"/>
    <cellStyle name="Normal 36" xfId="632"/>
    <cellStyle name="Normal 37" xfId="633"/>
    <cellStyle name="Normal 38" xfId="634"/>
    <cellStyle name="Normal 39" xfId="635"/>
    <cellStyle name="Normal 4" xfId="636"/>
    <cellStyle name="Normal 4 2" xfId="637"/>
    <cellStyle name="Normal 4 3" xfId="638"/>
    <cellStyle name="Normal 4 4" xfId="639"/>
    <cellStyle name="Normal 4 5" xfId="640"/>
    <cellStyle name="Normal 4 6" xfId="641"/>
    <cellStyle name="Normal 4 7" xfId="642"/>
    <cellStyle name="Normal 4_แยกหมวด A,B,C,D.ปรับราคา8-5-09" xfId="643"/>
    <cellStyle name="Normal 40" xfId="644"/>
    <cellStyle name="Normal 41" xfId="645"/>
    <cellStyle name="Normal 42" xfId="646"/>
    <cellStyle name="Normal 43" xfId="647"/>
    <cellStyle name="Normal 44" xfId="648"/>
    <cellStyle name="Normal 45" xfId="649"/>
    <cellStyle name="Normal 46" xfId="650"/>
    <cellStyle name="Normal 47" xfId="651"/>
    <cellStyle name="Normal 48" xfId="652"/>
    <cellStyle name="Normal 49" xfId="653"/>
    <cellStyle name="Normal 5" xfId="654"/>
    <cellStyle name="Normal 5 2" xfId="655"/>
    <cellStyle name="Normal 5 2 2" xfId="656"/>
    <cellStyle name="Normal 5 2 3" xfId="657"/>
    <cellStyle name="Normal 5 3" xfId="658"/>
    <cellStyle name="Normal 5 4" xfId="659"/>
    <cellStyle name="Normal 5 5" xfId="660"/>
    <cellStyle name="Normal 5_CPB Invesment cost sharing 20100309" xfId="661"/>
    <cellStyle name="Normal 50" xfId="662"/>
    <cellStyle name="Normal 51" xfId="663"/>
    <cellStyle name="Normal 52" xfId="664"/>
    <cellStyle name="Normal 53" xfId="665"/>
    <cellStyle name="Normal 54" xfId="666"/>
    <cellStyle name="Normal 55" xfId="667"/>
    <cellStyle name="Normal 56" xfId="668"/>
    <cellStyle name="Normal 57" xfId="669"/>
    <cellStyle name="Normal 58" xfId="670"/>
    <cellStyle name="Normal 59" xfId="671"/>
    <cellStyle name="Normal 6" xfId="672"/>
    <cellStyle name="Normal 6 2" xfId="673"/>
    <cellStyle name="Normal 60" xfId="674"/>
    <cellStyle name="Normal 61" xfId="675"/>
    <cellStyle name="Normal 62" xfId="676"/>
    <cellStyle name="Normal 63" xfId="677"/>
    <cellStyle name="Normal 64" xfId="678"/>
    <cellStyle name="Normal 65" xfId="679"/>
    <cellStyle name="Normal 66" xfId="680"/>
    <cellStyle name="Normal 67" xfId="681"/>
    <cellStyle name="Normal 68" xfId="682"/>
    <cellStyle name="Normal 69" xfId="683"/>
    <cellStyle name="Normal 7" xfId="684"/>
    <cellStyle name="Normal 7 2" xfId="685"/>
    <cellStyle name="Normal 7 3" xfId="686"/>
    <cellStyle name="Normal 7 4" xfId="687"/>
    <cellStyle name="Normal 7 5" xfId="688"/>
    <cellStyle name="Normal 70" xfId="689"/>
    <cellStyle name="Normal 71" xfId="690"/>
    <cellStyle name="Normal 71 2" xfId="691"/>
    <cellStyle name="Normal 72" xfId="692"/>
    <cellStyle name="Normal 72 2" xfId="693"/>
    <cellStyle name="Normal 73" xfId="694"/>
    <cellStyle name="Normal 73 2" xfId="695"/>
    <cellStyle name="Normal 74" xfId="696"/>
    <cellStyle name="Normal 75" xfId="697"/>
    <cellStyle name="Normal 76" xfId="698"/>
    <cellStyle name="Normal 77" xfId="699"/>
    <cellStyle name="Normal 78" xfId="1009"/>
    <cellStyle name="Normal 8" xfId="700"/>
    <cellStyle name="Normal 8 2" xfId="701"/>
    <cellStyle name="Normal 8 2 2" xfId="702"/>
    <cellStyle name="Normal 9" xfId="703"/>
    <cellStyle name="Normal 9 2" xfId="704"/>
    <cellStyle name="Note 2" xfId="705"/>
    <cellStyle name="Note 2 2" xfId="706"/>
    <cellStyle name="Note 3" xfId="707"/>
    <cellStyle name="Note 3 2" xfId="708"/>
    <cellStyle name="Output 2" xfId="709"/>
    <cellStyle name="Output 2 2" xfId="710"/>
    <cellStyle name="Output 3" xfId="711"/>
    <cellStyle name="Output 3 2" xfId="712"/>
    <cellStyle name="ParaBirimi [0]_RESULTS" xfId="713"/>
    <cellStyle name="ParaBirimi_RESULTS" xfId="714"/>
    <cellStyle name="Percent [0]" xfId="715"/>
    <cellStyle name="Percent [0] 2" xfId="716"/>
    <cellStyle name="Percent [00]" xfId="717"/>
    <cellStyle name="Percent [00] 2" xfId="718"/>
    <cellStyle name="Percent [2]" xfId="719"/>
    <cellStyle name="Percent [2] 2" xfId="720"/>
    <cellStyle name="Percent [2] 3" xfId="721"/>
    <cellStyle name="Percent 10" xfId="722"/>
    <cellStyle name="Percent 11" xfId="723"/>
    <cellStyle name="Percent 11 2" xfId="724"/>
    <cellStyle name="Percent 12" xfId="725"/>
    <cellStyle name="Percent 12 2" xfId="726"/>
    <cellStyle name="Percent 13" xfId="727"/>
    <cellStyle name="Percent 13 2" xfId="728"/>
    <cellStyle name="Percent 14" xfId="729"/>
    <cellStyle name="Percent 15" xfId="730"/>
    <cellStyle name="Percent 16" xfId="1012"/>
    <cellStyle name="Percent 2" xfId="731"/>
    <cellStyle name="Percent 2 2" xfId="732"/>
    <cellStyle name="Percent 2 2 2" xfId="733"/>
    <cellStyle name="Percent 2 2 3" xfId="734"/>
    <cellStyle name="Percent 2 2 4" xfId="735"/>
    <cellStyle name="Percent 2 2 5" xfId="736"/>
    <cellStyle name="Percent 2 3" xfId="737"/>
    <cellStyle name="Percent 2 3 2" xfId="738"/>
    <cellStyle name="Percent 2 4" xfId="739"/>
    <cellStyle name="Percent 2 5" xfId="740"/>
    <cellStyle name="Percent 2 6" xfId="741"/>
    <cellStyle name="Percent 2 7" xfId="742"/>
    <cellStyle name="Percent 2 8" xfId="743"/>
    <cellStyle name="Percent 2 9" xfId="744"/>
    <cellStyle name="Percent 3" xfId="745"/>
    <cellStyle name="Percent 3 2" xfId="746"/>
    <cellStyle name="Percent 3 2 2" xfId="747"/>
    <cellStyle name="Percent 3 3" xfId="748"/>
    <cellStyle name="Percent 3 4" xfId="749"/>
    <cellStyle name="Percent 4" xfId="750"/>
    <cellStyle name="Percent 4 2" xfId="751"/>
    <cellStyle name="Percent 4 3" xfId="752"/>
    <cellStyle name="Percent 5" xfId="753"/>
    <cellStyle name="Percent 5 2" xfId="754"/>
    <cellStyle name="Percent 5 2 2" xfId="755"/>
    <cellStyle name="Percent 5 2 3" xfId="756"/>
    <cellStyle name="Percent 5 3" xfId="757"/>
    <cellStyle name="Percent 6" xfId="758"/>
    <cellStyle name="Percent 6 2" xfId="759"/>
    <cellStyle name="Percent 7" xfId="760"/>
    <cellStyle name="Percent 7 2" xfId="761"/>
    <cellStyle name="Percent 8" xfId="762"/>
    <cellStyle name="Percent 8 2" xfId="763"/>
    <cellStyle name="Percent 9" xfId="764"/>
    <cellStyle name="Percent 9 2" xfId="765"/>
    <cellStyle name="Pilkku_BINV" xfId="766"/>
    <cellStyle name="PrePop Currency (0)" xfId="767"/>
    <cellStyle name="PrePop Currency (0) 2" xfId="768"/>
    <cellStyle name="PrePop Currency (2)" xfId="769"/>
    <cellStyle name="PrePop Currency (2) 2" xfId="770"/>
    <cellStyle name="PrePop Units (0)" xfId="771"/>
    <cellStyle name="PrePop Units (0) 2" xfId="772"/>
    <cellStyle name="PrePop Units (1)" xfId="773"/>
    <cellStyle name="PrePop Units (1) 2" xfId="774"/>
    <cellStyle name="PrePop Units (2)" xfId="775"/>
    <cellStyle name="PrePop Units (2) 2" xfId="776"/>
    <cellStyle name="Py?r. luku_BINV" xfId="777"/>
    <cellStyle name="Py?r. valuutta_BINV" xfId="778"/>
    <cellStyle name="Quantity" xfId="779"/>
    <cellStyle name="Quantity 2" xfId="780"/>
    <cellStyle name="report_title" xfId="781"/>
    <cellStyle name="Reset  - Style7" xfId="782"/>
    <cellStyle name="Result" xfId="783"/>
    <cellStyle name="Result 1" xfId="784"/>
    <cellStyle name="Result2" xfId="785"/>
    <cellStyle name="Result2 1" xfId="786"/>
    <cellStyle name="Standard_Th3612s1" xfId="787"/>
    <cellStyle name="Style 1" xfId="788"/>
    <cellStyle name="Style 1 2" xfId="789"/>
    <cellStyle name="Style 1 2 2" xfId="790"/>
    <cellStyle name="Style 1 3" xfId="791"/>
    <cellStyle name="Style 1 3 2" xfId="792"/>
    <cellStyle name="Style 1 4" xfId="793"/>
    <cellStyle name="Style 1 4 2" xfId="794"/>
    <cellStyle name="Style 1 5" xfId="795"/>
    <cellStyle name="Style 1 5 2" xfId="796"/>
    <cellStyle name="Style 1 6" xfId="797"/>
    <cellStyle name="Style 1 6 2" xfId="798"/>
    <cellStyle name="Style 1 7" xfId="799"/>
    <cellStyle name="Style 1 7 2" xfId="800"/>
    <cellStyle name="Style 1 8" xfId="801"/>
    <cellStyle name="Style 1_Act1 centric ร่วมฤดี (25 สค 52)" xfId="802"/>
    <cellStyle name="Style 10" xfId="803"/>
    <cellStyle name="Style 10 2" xfId="804"/>
    <cellStyle name="Style 2" xfId="805"/>
    <cellStyle name="Style 2 2" xfId="806"/>
    <cellStyle name="Style 2 2 2" xfId="807"/>
    <cellStyle name="Style 2 3" xfId="808"/>
    <cellStyle name="Style 2 3 2" xfId="809"/>
    <cellStyle name="Style 2 4" xfId="810"/>
    <cellStyle name="Style 3" xfId="811"/>
    <cellStyle name="Style 3 2" xfId="812"/>
    <cellStyle name="Style 3 2 2" xfId="813"/>
    <cellStyle name="Style 3 3" xfId="814"/>
    <cellStyle name="Style 4" xfId="815"/>
    <cellStyle name="Style 4 2" xfId="816"/>
    <cellStyle name="Style 4 2 2" xfId="817"/>
    <cellStyle name="Style 4 3" xfId="818"/>
    <cellStyle name="Style 5" xfId="819"/>
    <cellStyle name="Style 5 2" xfId="820"/>
    <cellStyle name="Style 6" xfId="821"/>
    <cellStyle name="Style 6 2" xfId="822"/>
    <cellStyle name="Style 7" xfId="823"/>
    <cellStyle name="Style 7 2" xfId="824"/>
    <cellStyle name="Style 8" xfId="825"/>
    <cellStyle name="Style 8 2" xfId="826"/>
    <cellStyle name="Style 9" xfId="827"/>
    <cellStyle name="Style 9 2" xfId="828"/>
    <cellStyle name="subhead" xfId="829"/>
    <cellStyle name="subhead 2" xfId="830"/>
    <cellStyle name="subhead 3" xfId="831"/>
    <cellStyle name="Table  - Style6" xfId="832"/>
    <cellStyle name="Table  - Style6 2" xfId="833"/>
    <cellStyle name="Text Indent A" xfId="834"/>
    <cellStyle name="Text Indent A 2" xfId="835"/>
    <cellStyle name="Text Indent B" xfId="836"/>
    <cellStyle name="Text Indent B 2" xfId="837"/>
    <cellStyle name="Text Indent C" xfId="838"/>
    <cellStyle name="Text Indent C 2" xfId="839"/>
    <cellStyle name="Times New Roman" xfId="840"/>
    <cellStyle name="Title  - Style1" xfId="841"/>
    <cellStyle name="Title 1" xfId="842"/>
    <cellStyle name="Title 10" xfId="843"/>
    <cellStyle name="Title 11" xfId="844"/>
    <cellStyle name="Title 12" xfId="845"/>
    <cellStyle name="Title 13" xfId="846"/>
    <cellStyle name="Title 2" xfId="847"/>
    <cellStyle name="Title 2 2" xfId="848"/>
    <cellStyle name="Title 3" xfId="849"/>
    <cellStyle name="Title 4" xfId="850"/>
    <cellStyle name="Title 5" xfId="851"/>
    <cellStyle name="Title 6" xfId="852"/>
    <cellStyle name="Title 7" xfId="853"/>
    <cellStyle name="Title 8" xfId="854"/>
    <cellStyle name="Title 9" xfId="855"/>
    <cellStyle name="TMS 24 - Style7" xfId="856"/>
    <cellStyle name="Total 2" xfId="857"/>
    <cellStyle name="Total 2 2" xfId="858"/>
    <cellStyle name="Total 3" xfId="859"/>
    <cellStyle name="Total 3 2" xfId="860"/>
    <cellStyle name="TotCol - Style5" xfId="861"/>
    <cellStyle name="TotRow - Style4" xfId="862"/>
    <cellStyle name="TotRow - Style4 2" xfId="863"/>
    <cellStyle name="User_Defined_A" xfId="864"/>
    <cellStyle name="Valuutta_BINV" xfId="865"/>
    <cellStyle name="Virg? [0]_RESULTS" xfId="866"/>
    <cellStyle name="Virg?_RESULTS" xfId="867"/>
    <cellStyle name="Warning Text 2" xfId="868"/>
    <cellStyle name="Warning Text 3" xfId="869"/>
    <cellStyle name="การคำนวณ 2" xfId="870"/>
    <cellStyle name="–ข’่`" xfId="871"/>
    <cellStyle name="เครื่องหมายจุลภาค 10" xfId="873"/>
    <cellStyle name="เครื่องหมายจุลภาค 11" xfId="874"/>
    <cellStyle name="เครื่องหมายจุลภาค 12" xfId="875"/>
    <cellStyle name="เครื่องหมายจุลภาค 13" xfId="876"/>
    <cellStyle name="เครื่องหมายจุลภาค 13 2" xfId="877"/>
    <cellStyle name="เครื่องหมายจุลภาค 2" xfId="878"/>
    <cellStyle name="เครื่องหมายจุลภาค 2 2" xfId="879"/>
    <cellStyle name="เครื่องหมายจุลภาค 2 2 2" xfId="880"/>
    <cellStyle name="เครื่องหมายจุลภาค 2 2 2 2" xfId="881"/>
    <cellStyle name="เครื่องหมายจุลภาค 2 2 3" xfId="882"/>
    <cellStyle name="เครื่องหมายจุลภาค 2 3" xfId="883"/>
    <cellStyle name="เครื่องหมายจุลภาค 2 3 2" xfId="884"/>
    <cellStyle name="เครื่องหมายจุลภาค 2 3 2 2" xfId="885"/>
    <cellStyle name="เครื่องหมายจุลภาค 2 3 3" xfId="886"/>
    <cellStyle name="เครื่องหมายจุลภาค 2 4" xfId="887"/>
    <cellStyle name="เครื่องหมายจุลภาค 2 4 2" xfId="888"/>
    <cellStyle name="เครื่องหมายจุลภาค 2 5" xfId="889"/>
    <cellStyle name="เครื่องหมายจุลภาค 2_B229 R0" xfId="890"/>
    <cellStyle name="เครื่องหมายจุลภาค 3" xfId="891"/>
    <cellStyle name="เครื่องหมายจุลภาค 3 2" xfId="892"/>
    <cellStyle name="เครื่องหมายจุลภาค 3 2 2" xfId="893"/>
    <cellStyle name="เครื่องหมายจุลภาค 3 2 2 2" xfId="894"/>
    <cellStyle name="เครื่องหมายจุลภาค 3 2 3" xfId="895"/>
    <cellStyle name="เครื่องหมายจุลภาค 3 3" xfId="896"/>
    <cellStyle name="เครื่องหมายจุลภาค 3 4" xfId="897"/>
    <cellStyle name="เครื่องหมายจุลภาค 3 4 2" xfId="898"/>
    <cellStyle name="เครื่องหมายจุลภาค 3 5" xfId="899"/>
    <cellStyle name="เครื่องหมายจุลภาค 4" xfId="900"/>
    <cellStyle name="เครื่องหมายจุลภาค 4 2" xfId="901"/>
    <cellStyle name="เครื่องหมายจุลภาค 4 2 2" xfId="902"/>
    <cellStyle name="เครื่องหมายจุลภาค 4 2 2 2" xfId="903"/>
    <cellStyle name="เครื่องหมายจุลภาค 4 2 3" xfId="904"/>
    <cellStyle name="เครื่องหมายจุลภาค 4 3" xfId="905"/>
    <cellStyle name="เครื่องหมายจุลภาค 4 3 2" xfId="906"/>
    <cellStyle name="เครื่องหมายจุลภาค 4 4" xfId="907"/>
    <cellStyle name="เครื่องหมายจุลภาค 5" xfId="908"/>
    <cellStyle name="เครื่องหมายจุลภาค 5 2" xfId="909"/>
    <cellStyle name="เครื่องหมายจุลภาค 5 2 2" xfId="910"/>
    <cellStyle name="เครื่องหมายจุลภาค 5 3" xfId="911"/>
    <cellStyle name="เครื่องหมายจุลภาค 6" xfId="912"/>
    <cellStyle name="เครื่องหมายจุลภาค 6 2" xfId="913"/>
    <cellStyle name="เครื่องหมายจุลภาค 6 3" xfId="914"/>
    <cellStyle name="เครื่องหมายจุลภาค 6 3 2" xfId="915"/>
    <cellStyle name="เครื่องหมายจุลภาค 6 4" xfId="916"/>
    <cellStyle name="เครื่องหมายจุลภาค 6 5" xfId="917"/>
    <cellStyle name="เครื่องหมายจุลภาค 7" xfId="918"/>
    <cellStyle name="เครื่องหมายจุลภาค 7 2" xfId="919"/>
    <cellStyle name="เครื่องหมายจุลภาค 8" xfId="920"/>
    <cellStyle name="เครื่องหมายจุลภาค 9" xfId="921"/>
    <cellStyle name="เครื่องหมายสกุลเงิน 2" xfId="922"/>
    <cellStyle name="เครื่องหมายสกุลเงิน 2 2" xfId="923"/>
    <cellStyle name="เครื่องหมายสกุลเงิน 3" xfId="924"/>
    <cellStyle name="เครื่องหมายสกุลเงิน 4" xfId="925"/>
    <cellStyle name="เครื่องหมายสกุลเงิน 5" xfId="926"/>
    <cellStyle name="เชื่อมโยงหลายมิติ" xfId="927"/>
    <cellStyle name="ตามการเชื่อมโยงหลายมิติ" xfId="928"/>
    <cellStyle name="น้บะภฒ_95" xfId="929"/>
    <cellStyle name="ปกติ 2" xfId="930"/>
    <cellStyle name="ปกติ 2 2" xfId="931"/>
    <cellStyle name="ปกติ 2 2 2" xfId="932"/>
    <cellStyle name="ปกติ 2 3" xfId="933"/>
    <cellStyle name="ปกติ 2 4" xfId="934"/>
    <cellStyle name="ปกติ 2 5" xfId="935"/>
    <cellStyle name="ปกติ 2_AQ128-50  Big C สุโขทัย111" xfId="936"/>
    <cellStyle name="ปกติ 3" xfId="937"/>
    <cellStyle name="ปกติ 3 2" xfId="938"/>
    <cellStyle name="ปกติ 3_Big C วารินทรชำราบ" xfId="939"/>
    <cellStyle name="ปกติ 3_BOQ CRC TRANG   13-11-52 R1" xfId="940"/>
    <cellStyle name="ปกติ 4" xfId="941"/>
    <cellStyle name="ปกติ 4 2" xfId="942"/>
    <cellStyle name="ปกติ 5" xfId="943"/>
    <cellStyle name="ป้อนค่า 2" xfId="944"/>
    <cellStyle name="เปอร์เซ็นต์ 2" xfId="945"/>
    <cellStyle name="เปอร์เซ็นต์ 2 2" xfId="946"/>
    <cellStyle name="เปอร์เซ็นต์ 2 2 2" xfId="947"/>
    <cellStyle name="เปอร์เซ็นต์ 2 3" xfId="948"/>
    <cellStyle name="เปอร์เซ็นต์ 3" xfId="949"/>
    <cellStyle name="ผลรวม 2" xfId="950"/>
    <cellStyle name="ฤธถ [0]_95" xfId="951"/>
    <cellStyle name="ฤธถ_95" xfId="952"/>
    <cellStyle name="ล๋ศญ [0]_95" xfId="953"/>
    <cellStyle name="ล๋ศญ_95" xfId="954"/>
    <cellStyle name="ลักษณะ 1" xfId="955"/>
    <cellStyle name="ลักษณะ 1 2" xfId="956"/>
    <cellStyle name="ลักษณะ 1 2 2" xfId="957"/>
    <cellStyle name="ลักษณะ 1 3" xfId="958"/>
    <cellStyle name="ลักษณะ 2" xfId="959"/>
    <cellStyle name="ลักษณะ 2 2" xfId="960"/>
    <cellStyle name="ลักษณะ 3" xfId="961"/>
    <cellStyle name="ลักษณะ 3 2" xfId="962"/>
    <cellStyle name="ลักษณะ 4" xfId="963"/>
    <cellStyle name="ลักษณะ 4 2" xfId="964"/>
    <cellStyle name="วฅมุ_4ฟ๙ฝวภ๛" xfId="965"/>
    <cellStyle name="เส้นขอบขวา" xfId="966"/>
    <cellStyle name="เส้นขอบขวา 2" xfId="967"/>
    <cellStyle name="เส้นขอบล่าง" xfId="968"/>
    <cellStyle name="แสดงผล 2" xfId="969"/>
    <cellStyle name="หมายเหตุ 2" xfId="970"/>
    <cellStyle name="강조색1" xfId="971"/>
    <cellStyle name="강조색2" xfId="972"/>
    <cellStyle name="강조색3" xfId="973"/>
    <cellStyle name="강조색4" xfId="974"/>
    <cellStyle name="강조색5" xfId="975"/>
    <cellStyle name="강조색6" xfId="976"/>
    <cellStyle name="경고문" xfId="977"/>
    <cellStyle name="계산" xfId="978"/>
    <cellStyle name="계산 2" xfId="979"/>
    <cellStyle name="나쁨" xfId="980"/>
    <cellStyle name="메모" xfId="981"/>
    <cellStyle name="메모 2" xfId="982"/>
    <cellStyle name="보통" xfId="983"/>
    <cellStyle name="설명 텍스트" xfId="984"/>
    <cellStyle name="셀 확인" xfId="985"/>
    <cellStyle name="연결된 셀" xfId="986"/>
    <cellStyle name="요약" xfId="987"/>
    <cellStyle name="요약 2" xfId="988"/>
    <cellStyle name="입력" xfId="989"/>
    <cellStyle name="입력 2" xfId="990"/>
    <cellStyle name="제목" xfId="991"/>
    <cellStyle name="제목 1" xfId="992"/>
    <cellStyle name="제목 2" xfId="993"/>
    <cellStyle name="제목 3" xfId="994"/>
    <cellStyle name="제목 4" xfId="995"/>
    <cellStyle name="좋음" xfId="996"/>
    <cellStyle name="출력" xfId="997"/>
    <cellStyle name="출력 2" xfId="998"/>
    <cellStyle name="콤마 [0]_1" xfId="999"/>
    <cellStyle name="콤마_1" xfId="1000"/>
    <cellStyle name="표준_MTO" xfId="1001"/>
    <cellStyle name="一般_NewInput_复件 wto-1" xfId="1002"/>
    <cellStyle name="未定義" xfId="1003"/>
    <cellStyle name="桁区切り [0.00]_Book1" xfId="1004"/>
    <cellStyle name="桁区切り_000001Form Net BQ" xfId="1005"/>
    <cellStyle name="標準_15F Nissan Office Schedule" xfId="1006"/>
    <cellStyle name="猝鮖｢ﾍｺ｢ﾇﾒ" xfId="1007"/>
    <cellStyle name="通貨_Book1" xfId="10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959783</xdr:colOff>
      <xdr:row>3</xdr:row>
      <xdr:rowOff>129988</xdr:rowOff>
    </xdr:from>
    <xdr:to>
      <xdr:col>9</xdr:col>
      <xdr:colOff>15127</xdr:colOff>
      <xdr:row>13</xdr:row>
      <xdr:rowOff>153520</xdr:rowOff>
    </xdr:to>
    <xdr:pic>
      <xdr:nvPicPr>
        <xdr:cNvPr id="1845" name="Picture 2" descr="1UDON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0489" y="600635"/>
          <a:ext cx="1229285" cy="1592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cost\Project%20Tender%20for%20SMC\&#3591;&#3634;&#3609;&#3607;&#3637;&#3656;&#3585;&#3635;&#3621;&#3633;&#3591;&#3611;&#3619;&#3632;&#3617;&#3641;&#3621;\LAMPTAN\BOQ&amp;%20BUDGET\Documents%20and%20Settings\Admin\My%20Documents\&#3604;&#3634;&#3623;&#3609;&#3660;&#3650;&#3627;&#3621;&#3604;\Documents%20and%20Settings\NAMEUS\&#48148;&#53461;%20&#54868;&#47732;\Chet\BOQ\CY%20B.O.Q\Conrad\B.O.Q\CA\KPCMS\My%20Documents\My%20Documents\LA-OO.XLS?E7403AD6" TargetMode="External"/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8:P28"/>
  <sheetViews>
    <sheetView view="pageBreakPreview" topLeftCell="A4" zoomScale="85" zoomScaleNormal="70" zoomScaleSheetLayoutView="85" zoomScalePageLayoutView="80" workbookViewId="0">
      <selection activeCell="I17" sqref="I17"/>
    </sheetView>
  </sheetViews>
  <sheetFormatPr defaultRowHeight="12.75"/>
  <cols>
    <col min="1" max="6" width="9.140625" style="1"/>
    <col min="7" max="7" width="14.42578125" style="1" bestFit="1" customWidth="1"/>
    <col min="8" max="15" width="9.140625" style="1"/>
    <col min="16" max="16" width="9.140625" style="1" customWidth="1"/>
    <col min="17" max="16384" width="9.140625" style="1"/>
  </cols>
  <sheetData>
    <row r="18" spans="2:16" ht="24.95" customHeight="1">
      <c r="B18" s="471" t="s">
        <v>104</v>
      </c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</row>
    <row r="19" spans="2:16" s="105" customFormat="1" ht="37.5" customHeight="1">
      <c r="B19" s="474" t="s">
        <v>217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</row>
    <row r="20" spans="2:16" s="105" customFormat="1" ht="50.1" customHeight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  <row r="21" spans="2:16" s="107" customFormat="1" ht="24.95" customHeight="1">
      <c r="B21" s="475" t="s">
        <v>6</v>
      </c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</row>
    <row r="22" spans="2:16" s="107" customFormat="1" ht="24.95" customHeight="1">
      <c r="B22" s="475" t="s">
        <v>218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</row>
    <row r="23" spans="2:16" s="105" customFormat="1" ht="24.95" customHeight="1"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</row>
    <row r="24" spans="2:16" s="105" customFormat="1" ht="24.95" customHeight="1">
      <c r="G24" s="477">
        <v>44063</v>
      </c>
      <c r="H24" s="477"/>
      <c r="I24" s="477"/>
      <c r="J24" s="477"/>
      <c r="K24" s="477"/>
    </row>
    <row r="25" spans="2:16" s="105" customFormat="1" ht="24.95" customHeight="1">
      <c r="C25" s="339"/>
    </row>
    <row r="26" spans="2:16" s="107" customFormat="1" ht="24.95" customHeight="1">
      <c r="B26" s="476" t="s">
        <v>7</v>
      </c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</row>
    <row r="27" spans="2:16" s="107" customFormat="1" ht="24.95" customHeight="1">
      <c r="B27" s="472" t="s">
        <v>8</v>
      </c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</row>
    <row r="28" spans="2:16" s="107" customFormat="1" ht="24.95" customHeight="1">
      <c r="B28" s="472" t="s">
        <v>9</v>
      </c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</row>
  </sheetData>
  <mergeCells count="9">
    <mergeCell ref="B18:P18"/>
    <mergeCell ref="B28:P28"/>
    <mergeCell ref="B23:P23"/>
    <mergeCell ref="B19:P19"/>
    <mergeCell ref="B21:P21"/>
    <mergeCell ref="B22:P22"/>
    <mergeCell ref="B26:P26"/>
    <mergeCell ref="B27:P27"/>
    <mergeCell ref="G24:K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600" verticalDpi="36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view="pageBreakPreview" zoomScale="85" zoomScaleNormal="80" zoomScaleSheetLayoutView="85" zoomScalePageLayoutView="80" workbookViewId="0">
      <selection activeCell="M11" sqref="M11"/>
    </sheetView>
  </sheetViews>
  <sheetFormatPr defaultRowHeight="20.100000000000001" customHeight="1"/>
  <cols>
    <col min="1" max="1" width="8.42578125" style="183" customWidth="1"/>
    <col min="2" max="2" width="78.140625" style="146" customWidth="1"/>
    <col min="3" max="3" width="30.7109375" style="146" customWidth="1"/>
    <col min="4" max="4" width="8.7109375" style="146" bestFit="1" customWidth="1"/>
    <col min="5" max="5" width="21.85546875" style="146" customWidth="1"/>
    <col min="6" max="6" width="9.140625" style="146" customWidth="1"/>
    <col min="7" max="7" width="9.140625" style="146"/>
    <col min="8" max="8" width="11.28515625" style="146" bestFit="1" customWidth="1"/>
    <col min="9" max="9" width="11.7109375" style="146" bestFit="1" customWidth="1"/>
    <col min="10" max="16384" width="9.140625" style="146"/>
  </cols>
  <sheetData>
    <row r="1" spans="1:11" ht="20.100000000000001" customHeight="1" thickBot="1">
      <c r="A1" s="479" t="s">
        <v>105</v>
      </c>
      <c r="B1" s="479"/>
      <c r="C1" s="479"/>
      <c r="D1" s="479"/>
      <c r="E1" s="479"/>
      <c r="F1" s="145"/>
    </row>
    <row r="2" spans="1:11" ht="20.100000000000001" customHeight="1" thickTop="1" thickBot="1">
      <c r="A2" s="147"/>
      <c r="B2" s="147"/>
      <c r="C2" s="147"/>
      <c r="D2" s="147"/>
      <c r="E2" s="147"/>
      <c r="F2" s="145"/>
    </row>
    <row r="3" spans="1:11" ht="20.100000000000001" customHeight="1" thickBot="1">
      <c r="A3" s="480" t="str">
        <f>หน้าปก!B19</f>
        <v>โครงการก่อสร้างห้องปั้มดับเพลิงอาคารหอประชุม</v>
      </c>
      <c r="B3" s="480" t="s">
        <v>10</v>
      </c>
      <c r="C3" s="480"/>
      <c r="D3" s="480"/>
      <c r="E3" s="480"/>
      <c r="F3" s="145"/>
      <c r="H3" s="148" t="s">
        <v>102</v>
      </c>
      <c r="I3" s="148"/>
      <c r="J3" s="149">
        <f>'2. ปร.5 '!J3</f>
        <v>15</v>
      </c>
      <c r="K3" s="148" t="s">
        <v>103</v>
      </c>
    </row>
    <row r="4" spans="1:11" ht="20.100000000000001" customHeight="1">
      <c r="A4" s="480" t="str">
        <f>หน้าปก!B22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80"/>
      <c r="C4" s="480"/>
      <c r="D4" s="480"/>
      <c r="E4" s="480"/>
      <c r="F4" s="145"/>
    </row>
    <row r="5" spans="1:11" ht="20.100000000000001" customHeight="1">
      <c r="A5" s="480" t="str">
        <f>หน้าปก!B21</f>
        <v>เจ้าของโครงการ : มหาวิทยาลัยราชภัฏอุดรธานี</v>
      </c>
      <c r="B5" s="480"/>
      <c r="C5" s="480"/>
      <c r="D5" s="480"/>
      <c r="E5" s="480"/>
      <c r="F5" s="145"/>
    </row>
    <row r="6" spans="1:11" ht="20.100000000000001" customHeight="1">
      <c r="A6" s="150" t="str">
        <f>"แบบ ปร.4 ที่แนบ จำนวน "&amp;J3&amp;" หน้า"</f>
        <v>แบบ ปร.4 ที่แนบ จำนวน 15 หน้า</v>
      </c>
      <c r="B6" s="150"/>
      <c r="C6" s="150"/>
      <c r="D6" s="150"/>
      <c r="E6" s="150"/>
      <c r="F6" s="145"/>
    </row>
    <row r="7" spans="1:11" ht="20.100000000000001" customHeight="1">
      <c r="A7" s="480" t="str">
        <f>"คำนวณราคาเมื่อวันที่ "&amp;TEXT(หน้าปก!G24,"[$-th-TH,107]ว ดดดด ปปปป ")</f>
        <v xml:space="preserve">คำนวณราคาเมื่อวันที่ 20 สิงหาคม 2563 </v>
      </c>
      <c r="B7" s="480"/>
      <c r="C7" s="480"/>
      <c r="D7" s="480"/>
      <c r="E7" s="480"/>
      <c r="F7" s="145"/>
    </row>
    <row r="8" spans="1:11" ht="20.100000000000001" customHeight="1" thickBot="1">
      <c r="A8" s="151"/>
      <c r="B8" s="151"/>
      <c r="C8" s="151"/>
      <c r="D8" s="151"/>
      <c r="E8" s="151"/>
      <c r="F8" s="145"/>
    </row>
    <row r="9" spans="1:11" ht="20.100000000000001" customHeight="1">
      <c r="A9" s="152" t="s">
        <v>0</v>
      </c>
      <c r="B9" s="153" t="s">
        <v>11</v>
      </c>
      <c r="C9" s="478" t="s">
        <v>12</v>
      </c>
      <c r="D9" s="478"/>
      <c r="E9" s="154" t="s">
        <v>13</v>
      </c>
      <c r="F9" s="145"/>
    </row>
    <row r="10" spans="1:11" ht="20.100000000000001" customHeight="1">
      <c r="A10" s="155">
        <v>1</v>
      </c>
      <c r="B10" s="156" t="s">
        <v>96</v>
      </c>
      <c r="C10" s="157"/>
      <c r="D10" s="157"/>
      <c r="E10" s="158"/>
      <c r="F10" s="145"/>
    </row>
    <row r="11" spans="1:11" ht="20.100000000000001" customHeight="1">
      <c r="A11" s="159"/>
      <c r="B11" s="160" t="str">
        <f>A3</f>
        <v>โครงการก่อสร้างห้องปั้มดับเพลิงอาคารหอประชุม</v>
      </c>
      <c r="C11" s="422">
        <f>'2. ปร.5 '!C11</f>
        <v>0</v>
      </c>
      <c r="D11" s="161" t="s">
        <v>14</v>
      </c>
      <c r="E11" s="162"/>
      <c r="F11" s="145"/>
    </row>
    <row r="12" spans="1:11" ht="20.100000000000001" customHeight="1">
      <c r="A12" s="159"/>
      <c r="B12" s="163"/>
      <c r="C12" s="287"/>
      <c r="D12" s="161"/>
      <c r="E12" s="162"/>
      <c r="F12" s="145"/>
    </row>
    <row r="13" spans="1:11" ht="20.100000000000001" customHeight="1">
      <c r="A13" s="164"/>
      <c r="B13" s="165" t="str">
        <f>'2. ปร.5 '!B14</f>
        <v>ค่า Factor F = 1.2985</v>
      </c>
      <c r="C13" s="423">
        <f>'2. ปร.5 '!C14</f>
        <v>0</v>
      </c>
      <c r="D13" s="166" t="s">
        <v>14</v>
      </c>
      <c r="E13" s="167"/>
      <c r="F13" s="145"/>
    </row>
    <row r="14" spans="1:11" ht="20.100000000000001" customHeight="1">
      <c r="A14" s="168"/>
      <c r="B14" s="169" t="s">
        <v>15</v>
      </c>
      <c r="C14" s="424">
        <f>'2. ปร.5 '!C15</f>
        <v>0</v>
      </c>
      <c r="D14" s="170" t="s">
        <v>14</v>
      </c>
      <c r="E14" s="171"/>
      <c r="F14" s="145"/>
    </row>
    <row r="15" spans="1:11" ht="20.100000000000001" customHeight="1">
      <c r="A15" s="172">
        <v>2</v>
      </c>
      <c r="B15" s="173" t="s">
        <v>97</v>
      </c>
      <c r="C15" s="417"/>
      <c r="D15" s="174"/>
      <c r="E15" s="175"/>
      <c r="F15" s="145"/>
    </row>
    <row r="16" spans="1:11" ht="20.100000000000001" customHeight="1">
      <c r="A16" s="176"/>
      <c r="B16" s="177" t="s">
        <v>98</v>
      </c>
      <c r="C16" s="418">
        <f>'2. ปร.5 '!C17</f>
        <v>0</v>
      </c>
      <c r="D16" s="161" t="s">
        <v>14</v>
      </c>
      <c r="E16" s="178"/>
      <c r="F16" s="145"/>
    </row>
    <row r="17" spans="1:6" ht="20.100000000000001" customHeight="1">
      <c r="A17" s="176"/>
      <c r="B17" s="177"/>
      <c r="C17" s="418"/>
      <c r="D17" s="161"/>
      <c r="E17" s="178"/>
      <c r="F17" s="145"/>
    </row>
    <row r="18" spans="1:6" ht="20.100000000000001" customHeight="1">
      <c r="A18" s="176"/>
      <c r="B18" s="179" t="s">
        <v>16</v>
      </c>
      <c r="C18" s="418">
        <f>(C16+C17)*0.07</f>
        <v>0</v>
      </c>
      <c r="D18" s="161" t="s">
        <v>14</v>
      </c>
      <c r="E18" s="178"/>
      <c r="F18" s="145"/>
    </row>
    <row r="19" spans="1:6" ht="20.100000000000001" customHeight="1">
      <c r="A19" s="168"/>
      <c r="B19" s="169" t="s">
        <v>60</v>
      </c>
      <c r="C19" s="288">
        <f>SUM(C16:C18)</f>
        <v>0</v>
      </c>
      <c r="D19" s="170" t="s">
        <v>14</v>
      </c>
      <c r="E19" s="171"/>
      <c r="F19" s="145"/>
    </row>
    <row r="20" spans="1:6" ht="20.100000000000001" customHeight="1">
      <c r="A20" s="454"/>
      <c r="B20" s="458" t="s">
        <v>17</v>
      </c>
      <c r="C20" s="425">
        <f>C19+C14</f>
        <v>0</v>
      </c>
      <c r="D20" s="174" t="s">
        <v>14</v>
      </c>
      <c r="E20" s="463"/>
      <c r="F20" s="145"/>
    </row>
    <row r="21" spans="1:6" ht="20.100000000000001" customHeight="1">
      <c r="A21" s="455"/>
      <c r="B21" s="180" t="s">
        <v>18</v>
      </c>
      <c r="C21" s="418">
        <v>0</v>
      </c>
      <c r="D21" s="161" t="s">
        <v>14</v>
      </c>
      <c r="E21" s="464"/>
      <c r="F21" s="145"/>
    </row>
    <row r="22" spans="1:6" ht="20.100000000000001" customHeight="1">
      <c r="A22" s="456"/>
      <c r="B22" s="459" t="str">
        <f>"รวมค่าก่อสร้างทั้งหมด "</f>
        <v xml:space="preserve">รวมค่าก่อสร้างทั้งหมด </v>
      </c>
      <c r="C22" s="461">
        <f>C20-C21</f>
        <v>0</v>
      </c>
      <c r="D22" s="462" t="s">
        <v>14</v>
      </c>
      <c r="E22" s="465"/>
      <c r="F22" s="145"/>
    </row>
    <row r="23" spans="1:6" ht="20.100000000000001" customHeight="1">
      <c r="A23" s="457"/>
      <c r="B23" s="457" t="str">
        <f>"("&amp;BAHTTEXT(C22)&amp;")"</f>
        <v>(ศูนย์บาทถ้วน)</v>
      </c>
      <c r="C23" s="460"/>
      <c r="D23" s="460"/>
      <c r="E23" s="460"/>
    </row>
  </sheetData>
  <mergeCells count="6">
    <mergeCell ref="C9:D9"/>
    <mergeCell ref="A1:E1"/>
    <mergeCell ref="A3:E3"/>
    <mergeCell ref="A4:E4"/>
    <mergeCell ref="A5:E5"/>
    <mergeCell ref="A7:E7"/>
  </mergeCells>
  <printOptions horizontalCentered="1"/>
  <pageMargins left="0.43307086614173229" right="3.937007874015748E-2" top="0.51181102362204722" bottom="0.62992125984251968" header="0.31496062992125984" footer="0.31496062992125984"/>
  <pageSetup paperSize="9" fitToHeight="0" orientation="landscape" horizontalDpi="4294967293" verticalDpi="4294967293" r:id="rId1"/>
  <headerFooter alignWithMargins="0">
    <oddHeader>&amp;R&amp;"TH SarabunPSK,Bold"&amp;14แบบ ปร.6  แผ่นที่ &amp;P / &amp;N</oddHeader>
    <oddFooter>&amp;R&amp;"TH SarabunPSK,Regular"&amp;8&amp;Z&amp;F]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2"/>
  <sheetViews>
    <sheetView view="pageBreakPreview" topLeftCell="A4" zoomScaleNormal="80" zoomScaleSheetLayoutView="100" zoomScalePageLayoutView="80" workbookViewId="0">
      <selection activeCell="H16" sqref="H16"/>
    </sheetView>
  </sheetViews>
  <sheetFormatPr defaultRowHeight="24.95" customHeight="1"/>
  <cols>
    <col min="1" max="1" width="8.7109375" style="183" customWidth="1"/>
    <col min="2" max="2" width="76.28515625" style="146" customWidth="1"/>
    <col min="3" max="3" width="30.7109375" style="146" customWidth="1"/>
    <col min="4" max="4" width="8.7109375" style="146" bestFit="1" customWidth="1"/>
    <col min="5" max="5" width="24" style="146" customWidth="1"/>
    <col min="6" max="6" width="9.140625" style="146" customWidth="1"/>
    <col min="7" max="7" width="11.85546875" style="146" bestFit="1" customWidth="1"/>
    <col min="8" max="8" width="11.28515625" style="146" bestFit="1" customWidth="1"/>
    <col min="9" max="9" width="11.7109375" style="146" bestFit="1" customWidth="1"/>
    <col min="10" max="16384" width="9.140625" style="146"/>
  </cols>
  <sheetData>
    <row r="1" spans="1:11" ht="20.100000000000001" customHeight="1" thickBot="1">
      <c r="A1" s="479" t="s">
        <v>105</v>
      </c>
      <c r="B1" s="479"/>
      <c r="C1" s="479"/>
      <c r="D1" s="479"/>
      <c r="E1" s="479"/>
      <c r="F1" s="145"/>
    </row>
    <row r="2" spans="1:11" ht="20.100000000000001" customHeight="1" thickTop="1" thickBot="1">
      <c r="A2" s="147"/>
      <c r="B2" s="147"/>
      <c r="C2" s="147"/>
      <c r="D2" s="147"/>
      <c r="E2" s="147"/>
      <c r="F2" s="145"/>
    </row>
    <row r="3" spans="1:11" ht="20.100000000000001" customHeight="1" thickBot="1">
      <c r="A3" s="480" t="str">
        <f>หน้าปก!B19</f>
        <v>โครงการก่อสร้างห้องปั้มดับเพลิงอาคารหอประชุม</v>
      </c>
      <c r="B3" s="480" t="s">
        <v>10</v>
      </c>
      <c r="C3" s="480"/>
      <c r="D3" s="480"/>
      <c r="E3" s="480"/>
      <c r="F3" s="145"/>
      <c r="H3" s="148" t="s">
        <v>102</v>
      </c>
      <c r="I3" s="148"/>
      <c r="J3" s="149">
        <v>15</v>
      </c>
      <c r="K3" s="148" t="s">
        <v>103</v>
      </c>
    </row>
    <row r="4" spans="1:11" ht="20.100000000000001" customHeight="1">
      <c r="A4" s="480" t="str">
        <f>หน้าปก!B22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80"/>
      <c r="C4" s="480"/>
      <c r="D4" s="480"/>
      <c r="E4" s="480"/>
      <c r="F4" s="145"/>
    </row>
    <row r="5" spans="1:11" ht="20.100000000000001" customHeight="1">
      <c r="A5" s="480" t="str">
        <f>หน้าปก!B21</f>
        <v>เจ้าของโครงการ : มหาวิทยาลัยราชภัฏอุดรธานี</v>
      </c>
      <c r="B5" s="480"/>
      <c r="C5" s="480"/>
      <c r="D5" s="480"/>
      <c r="E5" s="480"/>
      <c r="F5" s="145"/>
    </row>
    <row r="6" spans="1:11" ht="20.100000000000001" customHeight="1">
      <c r="A6" s="150" t="str">
        <f>"แบบ ปร.4 ที่แนบ จำนวน "&amp;J3&amp;" หน้า"</f>
        <v>แบบ ปร.4 ที่แนบ จำนวน 15 หน้า</v>
      </c>
      <c r="B6" s="150"/>
      <c r="C6" s="150"/>
      <c r="D6" s="150"/>
      <c r="E6" s="150"/>
      <c r="F6" s="145"/>
    </row>
    <row r="7" spans="1:11" ht="20.100000000000001" customHeight="1">
      <c r="A7" s="480" t="str">
        <f>"คำนวณราคาเมื่อวันที่ "&amp;TEXT(หน้าปก!G24,"[$-th-TH,107]วว ดดดด ปปปป ")</f>
        <v xml:space="preserve">คำนวณราคาเมื่อวันที่ 20 สิงหาคม 2563 </v>
      </c>
      <c r="B7" s="480"/>
      <c r="C7" s="480"/>
      <c r="D7" s="480"/>
      <c r="E7" s="480"/>
      <c r="F7" s="145"/>
    </row>
    <row r="8" spans="1:11" ht="20.100000000000001" customHeight="1" thickBot="1">
      <c r="A8" s="151"/>
      <c r="B8" s="151"/>
      <c r="C8" s="151"/>
      <c r="D8" s="151"/>
      <c r="E8" s="151"/>
      <c r="F8" s="145"/>
    </row>
    <row r="9" spans="1:11" ht="20.100000000000001" customHeight="1">
      <c r="A9" s="152" t="s">
        <v>0</v>
      </c>
      <c r="B9" s="153" t="s">
        <v>11</v>
      </c>
      <c r="C9" s="478" t="s">
        <v>12</v>
      </c>
      <c r="D9" s="478"/>
      <c r="E9" s="154" t="s">
        <v>13</v>
      </c>
      <c r="F9" s="145"/>
      <c r="I9" s="146" t="s">
        <v>212</v>
      </c>
    </row>
    <row r="10" spans="1:11" ht="20.100000000000001" customHeight="1">
      <c r="A10" s="155">
        <v>1</v>
      </c>
      <c r="B10" s="156" t="s">
        <v>96</v>
      </c>
      <c r="C10" s="157"/>
      <c r="D10" s="157"/>
      <c r="E10" s="158"/>
      <c r="F10" s="145"/>
      <c r="I10" s="350">
        <v>1.2985</v>
      </c>
    </row>
    <row r="11" spans="1:11" ht="20.100000000000001" customHeight="1">
      <c r="A11" s="159"/>
      <c r="B11" s="160" t="str">
        <f>A3</f>
        <v>โครงการก่อสร้างห้องปั้มดับเพลิงอาคารหอประชุม</v>
      </c>
      <c r="C11" s="422">
        <f>'3.ปร.4 ALL'!I24</f>
        <v>0</v>
      </c>
      <c r="D11" s="161" t="s">
        <v>14</v>
      </c>
      <c r="E11" s="162"/>
      <c r="F11" s="145"/>
    </row>
    <row r="12" spans="1:11" ht="20.100000000000001" customHeight="1">
      <c r="A12" s="159"/>
      <c r="B12" s="177"/>
      <c r="C12" s="422"/>
      <c r="D12" s="161"/>
      <c r="E12" s="162"/>
      <c r="F12" s="145"/>
    </row>
    <row r="13" spans="1:11" ht="20.100000000000001" customHeight="1">
      <c r="A13" s="159"/>
      <c r="B13" s="163"/>
      <c r="C13" s="422"/>
      <c r="D13" s="161" t="s">
        <v>14</v>
      </c>
      <c r="E13" s="162"/>
      <c r="F13" s="145"/>
    </row>
    <row r="14" spans="1:11" ht="20.100000000000001" customHeight="1">
      <c r="A14" s="164"/>
      <c r="B14" s="165" t="str">
        <f>"ค่า Factor F = "&amp;I10</f>
        <v>ค่า Factor F = 1.2985</v>
      </c>
      <c r="C14" s="423">
        <f>(I10*C11)-C11</f>
        <v>0</v>
      </c>
      <c r="D14" s="166" t="s">
        <v>14</v>
      </c>
      <c r="E14" s="167"/>
      <c r="F14" s="145"/>
      <c r="G14" s="184"/>
    </row>
    <row r="15" spans="1:11" ht="20.100000000000001" customHeight="1">
      <c r="A15" s="168"/>
      <c r="B15" s="169" t="s">
        <v>15</v>
      </c>
      <c r="C15" s="424">
        <f>C14+C11</f>
        <v>0</v>
      </c>
      <c r="D15" s="170" t="s">
        <v>14</v>
      </c>
      <c r="E15" s="171"/>
      <c r="F15" s="145"/>
    </row>
    <row r="16" spans="1:11" ht="20.100000000000001" customHeight="1">
      <c r="A16" s="172">
        <v>2</v>
      </c>
      <c r="B16" s="173" t="s">
        <v>97</v>
      </c>
      <c r="C16" s="289"/>
      <c r="D16" s="174"/>
      <c r="E16" s="175"/>
      <c r="F16" s="145"/>
    </row>
    <row r="17" spans="1:6" ht="20.100000000000001" customHeight="1">
      <c r="A17" s="176"/>
      <c r="B17" s="177" t="s">
        <v>98</v>
      </c>
      <c r="C17" s="290">
        <f>'3.ปร.4 ALL'!I22</f>
        <v>0</v>
      </c>
      <c r="D17" s="161" t="s">
        <v>14</v>
      </c>
      <c r="E17" s="178"/>
      <c r="F17" s="145"/>
    </row>
    <row r="18" spans="1:6" ht="20.100000000000001" customHeight="1">
      <c r="A18" s="176"/>
      <c r="B18" s="177"/>
      <c r="C18" s="290"/>
      <c r="D18" s="161"/>
      <c r="E18" s="178"/>
      <c r="F18" s="145"/>
    </row>
    <row r="19" spans="1:6" ht="20.100000000000001" customHeight="1">
      <c r="A19" s="176"/>
      <c r="B19" s="179" t="s">
        <v>16</v>
      </c>
      <c r="C19" s="290">
        <f>(C17+C18)*0.07</f>
        <v>0</v>
      </c>
      <c r="D19" s="161" t="s">
        <v>14</v>
      </c>
      <c r="E19" s="178"/>
      <c r="F19" s="145"/>
    </row>
    <row r="20" spans="1:6" ht="20.100000000000001" customHeight="1">
      <c r="A20" s="168"/>
      <c r="B20" s="169" t="s">
        <v>60</v>
      </c>
      <c r="C20" s="288">
        <f>SUM(C17:C19)</f>
        <v>0</v>
      </c>
      <c r="D20" s="170" t="s">
        <v>14</v>
      </c>
      <c r="E20" s="171"/>
      <c r="F20" s="145"/>
    </row>
    <row r="21" spans="1:6" ht="20.100000000000001" customHeight="1" thickBot="1">
      <c r="A21" s="185"/>
      <c r="B21" s="186" t="s">
        <v>17</v>
      </c>
      <c r="C21" s="426">
        <f>C15+C20</f>
        <v>0</v>
      </c>
      <c r="D21" s="187" t="s">
        <v>14</v>
      </c>
      <c r="E21" s="188"/>
      <c r="F21" s="145"/>
    </row>
    <row r="22" spans="1:6" ht="24.95" customHeight="1">
      <c r="A22" s="181"/>
      <c r="B22" s="182"/>
      <c r="C22" s="182"/>
      <c r="D22" s="182"/>
      <c r="E22" s="182"/>
    </row>
  </sheetData>
  <mergeCells count="6">
    <mergeCell ref="A7:E7"/>
    <mergeCell ref="C9:D9"/>
    <mergeCell ref="A1:E1"/>
    <mergeCell ref="A3:E3"/>
    <mergeCell ref="A4:E4"/>
    <mergeCell ref="A5:E5"/>
  </mergeCells>
  <printOptions horizontalCentered="1"/>
  <pageMargins left="0.43307086614173229" right="3.937007874015748E-2" top="0.51181102362204722" bottom="0.62992125984251968" header="0.31496062992125984" footer="0.31496062992125984"/>
  <pageSetup paperSize="9" fitToHeight="0" orientation="landscape" r:id="rId1"/>
  <headerFooter alignWithMargins="0">
    <oddHeader>&amp;R&amp;"TH SarabunPSK,Bold"&amp;14แบบ ปร.5  แผ่นที่ &amp;P / &amp;N</oddHeader>
    <oddFooter>&amp;R&amp;"TH SarabunPSK,Regular"&amp;8&amp;Z&amp;F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30"/>
  <sheetViews>
    <sheetView view="pageBreakPreview" zoomScaleNormal="90" zoomScaleSheetLayoutView="100" zoomScalePageLayoutView="90" workbookViewId="0">
      <selection activeCell="I26" sqref="I26"/>
    </sheetView>
  </sheetViews>
  <sheetFormatPr defaultRowHeight="20.100000000000001" customHeight="1"/>
  <cols>
    <col min="1" max="1" width="8.7109375" style="3" customWidth="1"/>
    <col min="2" max="2" width="45.85546875" style="2" customWidth="1"/>
    <col min="3" max="4" width="10.7109375" style="2" customWidth="1"/>
    <col min="5" max="5" width="13.5703125" style="2" customWidth="1"/>
    <col min="6" max="6" width="14.5703125" style="2" bestFit="1" customWidth="1"/>
    <col min="7" max="7" width="15" style="2" customWidth="1"/>
    <col min="8" max="8" width="13.140625" style="2" bestFit="1" customWidth="1"/>
    <col min="9" max="9" width="20.42578125" style="2" customWidth="1"/>
    <col min="10" max="10" width="13.7109375" style="2" bestFit="1" customWidth="1"/>
    <col min="11" max="11" width="9.140625" style="2"/>
    <col min="12" max="12" width="16" style="2" customWidth="1"/>
    <col min="13" max="16384" width="9.140625" style="2"/>
  </cols>
  <sheetData>
    <row r="1" spans="1:51" ht="20.100000000000001" customHeight="1" thickBot="1">
      <c r="A1" s="481" t="s">
        <v>95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51" ht="20.100000000000001" customHeight="1" thickTop="1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51" ht="20.100000000000001" customHeight="1">
      <c r="A3" s="482" t="str">
        <f>หน้าปก!$B$19</f>
        <v>โครงการก่อสร้างห้องปั้มดับเพลิงอาคารหอประชุม</v>
      </c>
      <c r="B3" s="482"/>
      <c r="C3" s="482"/>
      <c r="D3" s="482"/>
      <c r="E3" s="482"/>
      <c r="F3" s="482"/>
      <c r="G3" s="482"/>
      <c r="H3" s="482"/>
      <c r="I3" s="482"/>
      <c r="J3" s="482"/>
    </row>
    <row r="4" spans="1:51" ht="20.100000000000001" customHeight="1">
      <c r="A4" s="482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82"/>
      <c r="C4" s="482"/>
      <c r="D4" s="482"/>
      <c r="E4" s="482"/>
      <c r="F4" s="482"/>
      <c r="G4" s="482"/>
      <c r="H4" s="482"/>
      <c r="I4" s="482"/>
      <c r="J4" s="482"/>
    </row>
    <row r="5" spans="1:51" ht="20.100000000000001" customHeight="1">
      <c r="A5" s="482" t="str">
        <f>หน้าปก!$B$21</f>
        <v>เจ้าของโครงการ : มหาวิทยาลัยราชภัฏอุดรธานี</v>
      </c>
      <c r="B5" s="482"/>
      <c r="C5" s="482"/>
      <c r="D5" s="482"/>
      <c r="E5" s="482"/>
      <c r="F5" s="482"/>
      <c r="G5" s="482"/>
      <c r="H5" s="482"/>
      <c r="I5" s="482"/>
      <c r="J5" s="482"/>
    </row>
    <row r="6" spans="1:51" ht="20.100000000000001" customHeight="1">
      <c r="A6" s="482" t="str">
        <f>"คำนวณราคาเมื่อวันที่ "&amp;TEXT(หน้าปก!G24,"[$-th-TH,107]วว ดดดด ปปปป ")</f>
        <v xml:space="preserve">คำนวณราคาเมื่อวันที่ 20 สิงหาคม 2563 </v>
      </c>
      <c r="B6" s="482"/>
      <c r="C6" s="482"/>
      <c r="D6" s="482"/>
      <c r="E6" s="482"/>
      <c r="F6" s="482"/>
      <c r="G6" s="482"/>
      <c r="H6" s="482"/>
      <c r="I6" s="482"/>
      <c r="J6" s="482"/>
    </row>
    <row r="7" spans="1:51" ht="20.100000000000001" customHeight="1" thickBot="1">
      <c r="A7" s="482"/>
      <c r="B7" s="482"/>
      <c r="C7" s="482"/>
      <c r="D7" s="482"/>
      <c r="E7" s="482"/>
      <c r="F7" s="482"/>
      <c r="G7" s="482"/>
      <c r="H7" s="482"/>
      <c r="I7" s="482"/>
      <c r="J7" s="482"/>
    </row>
    <row r="8" spans="1:51" s="3" customFormat="1" ht="20.100000000000001" customHeight="1">
      <c r="A8" s="483" t="s">
        <v>19</v>
      </c>
      <c r="B8" s="485" t="s">
        <v>4</v>
      </c>
      <c r="C8" s="485" t="s">
        <v>20</v>
      </c>
      <c r="D8" s="485" t="s">
        <v>1</v>
      </c>
      <c r="E8" s="487" t="s">
        <v>21</v>
      </c>
      <c r="F8" s="487"/>
      <c r="G8" s="487" t="s">
        <v>22</v>
      </c>
      <c r="H8" s="487"/>
      <c r="I8" s="485" t="s">
        <v>23</v>
      </c>
      <c r="J8" s="488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0.100000000000001" customHeight="1" thickBot="1">
      <c r="A9" s="484"/>
      <c r="B9" s="486"/>
      <c r="C9" s="486"/>
      <c r="D9" s="486"/>
      <c r="E9" s="306" t="s">
        <v>24</v>
      </c>
      <c r="F9" s="306" t="s">
        <v>12</v>
      </c>
      <c r="G9" s="306" t="s">
        <v>24</v>
      </c>
      <c r="H9" s="306" t="s">
        <v>12</v>
      </c>
      <c r="I9" s="486"/>
      <c r="J9" s="48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20.100000000000001" customHeight="1">
      <c r="A10" s="125">
        <v>1</v>
      </c>
      <c r="B10" s="91" t="s">
        <v>100</v>
      </c>
      <c r="C10" s="111"/>
      <c r="D10" s="111"/>
      <c r="E10" s="111"/>
      <c r="F10" s="111"/>
      <c r="G10" s="111"/>
      <c r="H10" s="111"/>
      <c r="I10" s="90"/>
      <c r="J10" s="126" t="s">
        <v>25</v>
      </c>
    </row>
    <row r="11" spans="1:51" ht="20.100000000000001" customHeight="1">
      <c r="A11" s="125"/>
      <c r="B11" s="89" t="s">
        <v>93</v>
      </c>
      <c r="C11" s="90"/>
      <c r="D11" s="90"/>
      <c r="E11" s="90"/>
      <c r="F11" s="90"/>
      <c r="G11" s="90"/>
      <c r="H11" s="90"/>
      <c r="I11" s="90"/>
      <c r="J11" s="126"/>
    </row>
    <row r="12" spans="1:51" ht="20.100000000000001" customHeight="1">
      <c r="A12" s="346">
        <f>'4. ปร.4 ST'!A11</f>
        <v>1.1000000000000001</v>
      </c>
      <c r="B12" s="84" t="str">
        <f>'4. ปร.4 ST'!B10</f>
        <v xml:space="preserve">สรุปค่าก่อสร้างงานวิศวกรรมโครงสร้าง  </v>
      </c>
      <c r="C12" s="90"/>
      <c r="D12" s="92" t="s">
        <v>2</v>
      </c>
      <c r="E12" s="90"/>
      <c r="F12" s="93">
        <f>'4. ปร.4 ST'!F19</f>
        <v>0</v>
      </c>
      <c r="G12" s="90"/>
      <c r="H12" s="93">
        <f>'4. ปร.4 ST'!H19</f>
        <v>0</v>
      </c>
      <c r="I12" s="93">
        <f>'4. ปร.4 ST'!I19</f>
        <v>0</v>
      </c>
      <c r="J12" s="127" t="e">
        <f>I12/I24</f>
        <v>#DIV/0!</v>
      </c>
    </row>
    <row r="13" spans="1:51" ht="20.100000000000001" customHeight="1">
      <c r="A13" s="128">
        <f>'5. ปร.4 AR'!A11</f>
        <v>1.2</v>
      </c>
      <c r="B13" s="85" t="str">
        <f>'5. ปร.4 AR'!B10</f>
        <v xml:space="preserve">สรุปค่าก่อสร้างงานสถาปัตยกรรม </v>
      </c>
      <c r="C13" s="94"/>
      <c r="D13" s="92" t="s">
        <v>2</v>
      </c>
      <c r="E13" s="94"/>
      <c r="F13" s="97">
        <f>'5. ปร.4 AR'!F21</f>
        <v>0</v>
      </c>
      <c r="G13" s="97"/>
      <c r="H13" s="97">
        <f>'5. ปร.4 AR'!H21</f>
        <v>0</v>
      </c>
      <c r="I13" s="97">
        <f>'5. ปร.4 AR'!I21</f>
        <v>0</v>
      </c>
      <c r="J13" s="127" t="e">
        <f>I13/I24</f>
        <v>#DIV/0!</v>
      </c>
    </row>
    <row r="14" spans="1:51" ht="20.100000000000001" customHeight="1">
      <c r="A14" s="346">
        <f>'6. ปร.4 EE1'!A11</f>
        <v>1.3</v>
      </c>
      <c r="B14" s="85" t="str">
        <f>'6. ปร.4 EE1'!B10</f>
        <v>สรุปค่าก่อสร้างงานงานระบบไฟฟ้าและสื่อสาร</v>
      </c>
      <c r="C14" s="94"/>
      <c r="D14" s="92" t="s">
        <v>2</v>
      </c>
      <c r="E14" s="94"/>
      <c r="F14" s="97">
        <f>'6. ปร.4 EE1'!F26</f>
        <v>0</v>
      </c>
      <c r="G14" s="97"/>
      <c r="H14" s="97">
        <f>'6. ปร.4 EE1'!H26</f>
        <v>0</v>
      </c>
      <c r="I14" s="97">
        <f>'6. ปร.4 EE1'!I26</f>
        <v>0</v>
      </c>
      <c r="J14" s="129" t="e">
        <f>I14/I24</f>
        <v>#DIV/0!</v>
      </c>
    </row>
    <row r="15" spans="1:51" ht="20.100000000000001" customHeight="1">
      <c r="A15" s="128" t="e">
        <f>#REF!</f>
        <v>#REF!</v>
      </c>
      <c r="B15" s="85" t="e">
        <f>#REF!</f>
        <v>#REF!</v>
      </c>
      <c r="C15" s="94"/>
      <c r="D15" s="92" t="s">
        <v>2</v>
      </c>
      <c r="E15" s="90"/>
      <c r="F15" s="93">
        <f>'7. ปร.4 SAN'!F26</f>
        <v>0</v>
      </c>
      <c r="G15" s="121"/>
      <c r="H15" s="93">
        <f>'7. ปร.4 SAN'!H26</f>
        <v>0</v>
      </c>
      <c r="I15" s="93">
        <f>'7. ปร.4 SAN'!I26</f>
        <v>0</v>
      </c>
      <c r="J15" s="127" t="e">
        <f>I15/I24</f>
        <v>#DIV/0!</v>
      </c>
    </row>
    <row r="16" spans="1:51" ht="20.100000000000001" customHeight="1">
      <c r="A16" s="130"/>
      <c r="B16" s="98"/>
      <c r="C16" s="99"/>
      <c r="D16" s="100"/>
      <c r="E16" s="99"/>
      <c r="F16" s="122"/>
      <c r="G16" s="123"/>
      <c r="H16" s="122"/>
      <c r="I16" s="122"/>
      <c r="J16" s="131"/>
    </row>
    <row r="17" spans="1:21" ht="20.100000000000001" customHeight="1">
      <c r="A17" s="132"/>
      <c r="B17" s="112" t="s">
        <v>99</v>
      </c>
      <c r="C17" s="102"/>
      <c r="D17" s="88"/>
      <c r="E17" s="102"/>
      <c r="F17" s="419">
        <f>SUM(F12:F16)</f>
        <v>0</v>
      </c>
      <c r="G17" s="420"/>
      <c r="H17" s="419">
        <f>SUM(H12:H16)</f>
        <v>0</v>
      </c>
      <c r="I17" s="419">
        <f>H17+F17</f>
        <v>0</v>
      </c>
      <c r="J17" s="133"/>
    </row>
    <row r="18" spans="1:21" ht="20.100000000000001" customHeight="1">
      <c r="A18" s="134"/>
      <c r="B18" s="103"/>
      <c r="C18" s="90"/>
      <c r="D18" s="104"/>
      <c r="E18" s="90"/>
      <c r="F18" s="93"/>
      <c r="G18" s="121"/>
      <c r="H18" s="93"/>
      <c r="I18" s="93"/>
      <c r="J18" s="127"/>
    </row>
    <row r="19" spans="1:21" ht="20.100000000000001" customHeight="1">
      <c r="A19" s="135"/>
      <c r="B19" s="89" t="s">
        <v>94</v>
      </c>
      <c r="C19" s="94"/>
      <c r="D19" s="92"/>
      <c r="E19" s="94"/>
      <c r="F19" s="97"/>
      <c r="G19" s="97"/>
      <c r="H19" s="97"/>
      <c r="I19" s="97"/>
      <c r="J19" s="136"/>
    </row>
    <row r="20" spans="1:21" ht="20.100000000000001" customHeight="1">
      <c r="A20" s="128">
        <f>'8 ปร.4  ครุภัณฑ์'!A9</f>
        <v>1.5</v>
      </c>
      <c r="B20" s="85" t="str">
        <f>'8 ปร.4  ครุภัณฑ์'!B8</f>
        <v>สรุปค่างานครุภัณฑ์</v>
      </c>
      <c r="C20" s="94"/>
      <c r="D20" s="92" t="s">
        <v>2</v>
      </c>
      <c r="E20" s="90"/>
      <c r="F20" s="93"/>
      <c r="G20" s="121"/>
      <c r="H20" s="93"/>
      <c r="I20" s="93"/>
      <c r="J20" s="127" t="e">
        <f>I20/I24</f>
        <v>#DIV/0!</v>
      </c>
    </row>
    <row r="21" spans="1:21" ht="20.100000000000001" customHeight="1">
      <c r="A21" s="130"/>
      <c r="B21" s="98"/>
      <c r="C21" s="99"/>
      <c r="D21" s="100"/>
      <c r="E21" s="99"/>
      <c r="F21" s="101"/>
      <c r="G21" s="101"/>
      <c r="H21" s="101"/>
      <c r="I21" s="101"/>
      <c r="J21" s="137"/>
    </row>
    <row r="22" spans="1:21" ht="20.100000000000001" customHeight="1">
      <c r="A22" s="132"/>
      <c r="B22" s="112" t="s">
        <v>101</v>
      </c>
      <c r="C22" s="102"/>
      <c r="D22" s="88"/>
      <c r="E22" s="102"/>
      <c r="F22" s="118">
        <f>SUM(F20:F21)</f>
        <v>0</v>
      </c>
      <c r="G22" s="118"/>
      <c r="H22" s="118">
        <f>SUM(H20:H21)</f>
        <v>0</v>
      </c>
      <c r="I22" s="118">
        <f>SUM(I20:I21)</f>
        <v>0</v>
      </c>
      <c r="J22" s="138"/>
    </row>
    <row r="23" spans="1:21" ht="20.100000000000001" customHeight="1" thickBot="1">
      <c r="A23" s="139"/>
      <c r="B23" s="86"/>
      <c r="C23" s="95"/>
      <c r="D23" s="96"/>
      <c r="E23" s="95"/>
      <c r="F23" s="124"/>
      <c r="G23" s="124"/>
      <c r="H23" s="124"/>
      <c r="I23" s="124"/>
      <c r="J23" s="140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20.100000000000001" customHeight="1" thickTop="1" thickBot="1">
      <c r="A24" s="141"/>
      <c r="B24" s="142" t="s">
        <v>37</v>
      </c>
      <c r="C24" s="143"/>
      <c r="D24" s="143"/>
      <c r="E24" s="143"/>
      <c r="F24" s="421">
        <f>F22+F17</f>
        <v>0</v>
      </c>
      <c r="G24" s="421"/>
      <c r="H24" s="421">
        <f>H22+H17</f>
        <v>0</v>
      </c>
      <c r="I24" s="421">
        <f>I22+I17</f>
        <v>0</v>
      </c>
      <c r="J24" s="144" t="e">
        <f>SUM(J12:J23)</f>
        <v>#DIV/0!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20.100000000000001" customHeight="1">
      <c r="A25" s="25"/>
      <c r="B25" s="38"/>
      <c r="C25" s="32"/>
      <c r="D25" s="32"/>
      <c r="E25" s="32"/>
      <c r="F25" s="32"/>
      <c r="G25" s="32"/>
      <c r="H25" s="32"/>
      <c r="I25" s="32"/>
    </row>
    <row r="30" spans="1:21" ht="20.100000000000001" customHeight="1">
      <c r="L30" s="39"/>
    </row>
  </sheetData>
  <mergeCells count="15">
    <mergeCell ref="A1:J1"/>
    <mergeCell ref="A4:J4"/>
    <mergeCell ref="A5:J5"/>
    <mergeCell ref="A6:J6"/>
    <mergeCell ref="A8:A9"/>
    <mergeCell ref="B8:B9"/>
    <mergeCell ref="C8:C9"/>
    <mergeCell ref="D8:D9"/>
    <mergeCell ref="E8:F8"/>
    <mergeCell ref="G8:H8"/>
    <mergeCell ref="A7:E7"/>
    <mergeCell ref="F7:J7"/>
    <mergeCell ref="A3:J3"/>
    <mergeCell ref="I8:I9"/>
    <mergeCell ref="J8:J9"/>
  </mergeCells>
  <printOptions horizontalCentered="1"/>
  <pageMargins left="0.43307086614173229" right="3.937007874015748E-2" top="0.51181102362204722" bottom="0.62992125984251968" header="0.31496062992125984" footer="0.31496062992125984"/>
  <pageSetup paperSize="9" scale="90" fitToHeight="0" orientation="landscape" horizontalDpi="4294967293" verticalDpi="4294967293" r:id="rId1"/>
  <headerFooter alignWithMargins="0">
    <oddHeader>&amp;Rแบบ ปร.4  TOTAL แผ่นที่ 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T114"/>
  <sheetViews>
    <sheetView view="pageBreakPreview" topLeftCell="A16" zoomScale="85" zoomScaleNormal="80" zoomScaleSheetLayoutView="85" zoomScalePageLayoutView="90" workbookViewId="0">
      <selection activeCell="L99" sqref="L99"/>
    </sheetView>
  </sheetViews>
  <sheetFormatPr defaultRowHeight="20.100000000000001" customHeight="1"/>
  <cols>
    <col min="1" max="1" width="8.7109375" style="193" customWidth="1"/>
    <col min="2" max="2" width="50.7109375" style="192" customWidth="1"/>
    <col min="3" max="3" width="10.7109375" style="401" customWidth="1"/>
    <col min="4" max="4" width="10.7109375" style="192" customWidth="1"/>
    <col min="5" max="5" width="15.7109375" style="192" customWidth="1"/>
    <col min="6" max="6" width="15.7109375" style="405" customWidth="1"/>
    <col min="7" max="7" width="15.7109375" style="192" customWidth="1"/>
    <col min="8" max="9" width="15.7109375" style="203" customWidth="1"/>
    <col min="10" max="10" width="17.7109375" style="192" bestFit="1" customWidth="1"/>
    <col min="11" max="11" width="20.7109375" style="192" customWidth="1"/>
    <col min="12" max="12" width="17.140625" style="192" customWidth="1"/>
    <col min="13" max="13" width="13.42578125" style="192" customWidth="1"/>
    <col min="14" max="14" width="19" style="192" customWidth="1"/>
    <col min="15" max="16384" width="9.140625" style="192"/>
  </cols>
  <sheetData>
    <row r="1" spans="1:46" s="189" customFormat="1" ht="20.100000000000001" customHeight="1" thickBot="1">
      <c r="A1" s="481" t="s">
        <v>131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46" s="189" customFormat="1" ht="20.100000000000001" customHeight="1" thickTop="1">
      <c r="A2" s="110"/>
      <c r="B2" s="110"/>
      <c r="C2" s="396"/>
      <c r="D2" s="110"/>
      <c r="E2" s="406"/>
      <c r="F2" s="403"/>
      <c r="G2" s="406"/>
      <c r="H2" s="110"/>
      <c r="I2" s="110"/>
      <c r="J2" s="110"/>
    </row>
    <row r="3" spans="1:46" s="189" customFormat="1" ht="20.100000000000001" customHeight="1">
      <c r="A3" s="492" t="str">
        <f>หน้าปก!$B$19</f>
        <v>โครงการก่อสร้างห้องปั้มดับเพลิงอาคารหอประชุม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46" s="189" customFormat="1" ht="20.100000000000001" customHeight="1">
      <c r="A4" s="492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46" s="189" customFormat="1" ht="20.100000000000001" customHeight="1">
      <c r="A5" s="492" t="str">
        <f>หน้าปก!$B$21</f>
        <v>เจ้าของโครงการ : มหาวิทยาลัยราชภัฏอุดรธานี</v>
      </c>
      <c r="B5" s="492"/>
      <c r="C5" s="492"/>
      <c r="D5" s="492"/>
      <c r="E5" s="492"/>
      <c r="F5" s="492"/>
      <c r="G5" s="492"/>
      <c r="H5" s="492"/>
      <c r="I5" s="492"/>
      <c r="J5" s="492"/>
    </row>
    <row r="6" spans="1:46" s="189" customFormat="1" ht="20.100000000000001" customHeight="1">
      <c r="A6" s="480" t="str">
        <f>"คำนวณราคาเมื่อวันที่ "&amp;TEXT(หน้าปก!G24,"[$-th-TH,107]ว ดดดด ปปปป ")</f>
        <v xml:space="preserve">คำนวณราคาเมื่อวันที่ 20 สิงหาคม 2563 </v>
      </c>
      <c r="B6" s="480"/>
      <c r="C6" s="480"/>
      <c r="D6" s="480"/>
      <c r="E6" s="480"/>
      <c r="F6" s="480"/>
      <c r="G6" s="480"/>
      <c r="H6" s="480"/>
      <c r="I6" s="480"/>
      <c r="J6" s="480"/>
    </row>
    <row r="7" spans="1:46" ht="20.100000000000001" customHeight="1">
      <c r="A7" s="190"/>
      <c r="B7" s="190"/>
      <c r="C7" s="397"/>
      <c r="D7" s="190"/>
      <c r="E7" s="190"/>
      <c r="F7" s="404"/>
      <c r="G7" s="190"/>
      <c r="H7" s="191"/>
      <c r="I7" s="191"/>
      <c r="J7" s="190"/>
    </row>
    <row r="8" spans="1:46" s="193" customFormat="1" ht="20.100000000000001" customHeight="1">
      <c r="A8" s="490" t="s">
        <v>19</v>
      </c>
      <c r="B8" s="490" t="s">
        <v>4</v>
      </c>
      <c r="C8" s="493" t="s">
        <v>20</v>
      </c>
      <c r="D8" s="490" t="s">
        <v>1</v>
      </c>
      <c r="E8" s="490" t="s">
        <v>21</v>
      </c>
      <c r="F8" s="490"/>
      <c r="G8" s="494" t="s">
        <v>22</v>
      </c>
      <c r="H8" s="494"/>
      <c r="I8" s="491" t="s">
        <v>23</v>
      </c>
      <c r="J8" s="490" t="s">
        <v>13</v>
      </c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</row>
    <row r="9" spans="1:46" s="193" customFormat="1" ht="20.100000000000001" customHeight="1">
      <c r="A9" s="490"/>
      <c r="B9" s="490"/>
      <c r="C9" s="493"/>
      <c r="D9" s="490"/>
      <c r="E9" s="438" t="s">
        <v>24</v>
      </c>
      <c r="F9" s="353" t="s">
        <v>12</v>
      </c>
      <c r="G9" s="430" t="s">
        <v>24</v>
      </c>
      <c r="H9" s="351" t="s">
        <v>12</v>
      </c>
      <c r="I9" s="491"/>
      <c r="J9" s="490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</row>
    <row r="10" spans="1:46" ht="20.100000000000001" customHeight="1">
      <c r="A10" s="351"/>
      <c r="B10" s="356" t="s">
        <v>26</v>
      </c>
      <c r="C10" s="398"/>
      <c r="D10" s="357"/>
      <c r="E10" s="357"/>
      <c r="F10" s="375"/>
      <c r="G10" s="357"/>
      <c r="H10" s="359"/>
      <c r="I10" s="359"/>
      <c r="J10" s="356" t="s">
        <v>25</v>
      </c>
    </row>
    <row r="11" spans="1:46" ht="20.100000000000001" customHeight="1">
      <c r="A11" s="353">
        <f>A20</f>
        <v>1.1000000000000001</v>
      </c>
      <c r="B11" s="300" t="str">
        <f>B20</f>
        <v>งานวิศวกรรมโครงสร้าง</v>
      </c>
      <c r="C11" s="398"/>
      <c r="D11" s="357"/>
      <c r="E11" s="357"/>
      <c r="F11" s="375"/>
      <c r="G11" s="357"/>
      <c r="H11" s="359"/>
      <c r="I11" s="359"/>
      <c r="J11" s="356"/>
    </row>
    <row r="12" spans="1:46" ht="20.100000000000001" customHeight="1">
      <c r="A12" s="353" t="str">
        <f>A21</f>
        <v>1.1.1</v>
      </c>
      <c r="B12" s="300" t="str">
        <f>B21</f>
        <v>งานโครงสร้างวิศวกรรม</v>
      </c>
      <c r="C12" s="398"/>
      <c r="D12" s="356" t="s">
        <v>2</v>
      </c>
      <c r="E12" s="357"/>
      <c r="F12" s="360">
        <f>F24</f>
        <v>0</v>
      </c>
      <c r="G12" s="357"/>
      <c r="H12" s="360">
        <f>H24</f>
        <v>0</v>
      </c>
      <c r="I12" s="360">
        <f>I24</f>
        <v>0</v>
      </c>
      <c r="J12" s="358" t="e">
        <f>I12/I19</f>
        <v>#DIV/0!</v>
      </c>
    </row>
    <row r="13" spans="1:46" ht="20.100000000000001" customHeight="1">
      <c r="A13" s="353" t="str">
        <f>A26</f>
        <v>1.1.2</v>
      </c>
      <c r="B13" s="300" t="str">
        <f>B26</f>
        <v>งานโครงสร้างตอม่อและฐานราก</v>
      </c>
      <c r="C13" s="398"/>
      <c r="D13" s="356" t="s">
        <v>2</v>
      </c>
      <c r="E13" s="357"/>
      <c r="F13" s="360">
        <f>F44</f>
        <v>0</v>
      </c>
      <c r="G13" s="430"/>
      <c r="H13" s="360">
        <f>H44</f>
        <v>0</v>
      </c>
      <c r="I13" s="360">
        <f>I44</f>
        <v>0</v>
      </c>
      <c r="J13" s="358" t="e">
        <f>I13/I19</f>
        <v>#DIV/0!</v>
      </c>
    </row>
    <row r="14" spans="1:46" ht="20.100000000000001" customHeight="1">
      <c r="A14" s="353" t="str">
        <f>A46</f>
        <v>1.1.3</v>
      </c>
      <c r="B14" s="300" t="str">
        <f>B46</f>
        <v>งานโครงสร้าง LEVEL+0.00</v>
      </c>
      <c r="C14" s="398"/>
      <c r="D14" s="356" t="s">
        <v>2</v>
      </c>
      <c r="E14" s="357"/>
      <c r="F14" s="360">
        <f>F57</f>
        <v>0</v>
      </c>
      <c r="G14" s="430"/>
      <c r="H14" s="360">
        <f>H57</f>
        <v>0</v>
      </c>
      <c r="I14" s="360">
        <f>I57</f>
        <v>0</v>
      </c>
      <c r="J14" s="358" t="e">
        <f>I14/I19</f>
        <v>#DIV/0!</v>
      </c>
    </row>
    <row r="15" spans="1:46" ht="20.100000000000001" customHeight="1">
      <c r="A15" s="353" t="str">
        <f>A59</f>
        <v>1.1.4</v>
      </c>
      <c r="B15" s="300" t="str">
        <f>B59</f>
        <v>งานโครงสร้าง LEVEL+1.00</v>
      </c>
      <c r="C15" s="398"/>
      <c r="D15" s="356" t="s">
        <v>2</v>
      </c>
      <c r="E15" s="357"/>
      <c r="F15" s="360">
        <f>F73</f>
        <v>0</v>
      </c>
      <c r="G15" s="430"/>
      <c r="H15" s="360">
        <f>H73</f>
        <v>0</v>
      </c>
      <c r="I15" s="360">
        <f>I73</f>
        <v>0</v>
      </c>
      <c r="J15" s="358" t="e">
        <f>I15/I19</f>
        <v>#DIV/0!</v>
      </c>
    </row>
    <row r="16" spans="1:46" ht="20.100000000000001" customHeight="1">
      <c r="A16" s="353" t="str">
        <f>A75</f>
        <v>1.1.5</v>
      </c>
      <c r="B16" s="300" t="str">
        <f>B75</f>
        <v>งานโครงสร้าง LEVEL+1.50</v>
      </c>
      <c r="C16" s="398"/>
      <c r="D16" s="356" t="s">
        <v>2</v>
      </c>
      <c r="E16" s="357"/>
      <c r="F16" s="360">
        <f>F90</f>
        <v>0</v>
      </c>
      <c r="G16" s="430"/>
      <c r="H16" s="360">
        <f>H90</f>
        <v>0</v>
      </c>
      <c r="I16" s="360">
        <f>I90</f>
        <v>0</v>
      </c>
      <c r="J16" s="358" t="e">
        <f>I16/I19</f>
        <v>#DIV/0!</v>
      </c>
    </row>
    <row r="17" spans="1:16" ht="20.100000000000001" customHeight="1">
      <c r="A17" s="353" t="str">
        <f>A92</f>
        <v>1.1.6</v>
      </c>
      <c r="B17" s="300" t="str">
        <f>B92</f>
        <v>งานโครงสร้าง หลังคา</v>
      </c>
      <c r="C17" s="398"/>
      <c r="D17" s="356" t="s">
        <v>2</v>
      </c>
      <c r="E17" s="357"/>
      <c r="F17" s="360">
        <f>F105</f>
        <v>0</v>
      </c>
      <c r="G17" s="430"/>
      <c r="H17" s="360">
        <f>H105</f>
        <v>0</v>
      </c>
      <c r="I17" s="360">
        <f>I105</f>
        <v>0</v>
      </c>
      <c r="J17" s="358" t="e">
        <f>I17/I19</f>
        <v>#DIV/0!</v>
      </c>
    </row>
    <row r="18" spans="1:16" ht="20.100000000000001" customHeight="1">
      <c r="A18" s="353"/>
      <c r="B18" s="300"/>
      <c r="C18" s="398"/>
      <c r="D18" s="356"/>
      <c r="E18" s="357"/>
      <c r="F18" s="360"/>
      <c r="G18" s="430"/>
      <c r="H18" s="360"/>
      <c r="I18" s="360"/>
      <c r="J18" s="358"/>
    </row>
    <row r="19" spans="1:16" ht="20.100000000000001" customHeight="1">
      <c r="A19" s="490" t="s">
        <v>28</v>
      </c>
      <c r="B19" s="490"/>
      <c r="C19" s="490"/>
      <c r="D19" s="357"/>
      <c r="E19" s="357"/>
      <c r="F19" s="360">
        <f>SUM(F12:F18)</f>
        <v>0</v>
      </c>
      <c r="G19" s="360"/>
      <c r="H19" s="360">
        <f>SUM(H12:H18)</f>
        <v>0</v>
      </c>
      <c r="I19" s="360">
        <f>SUM(I12:I18)</f>
        <v>0</v>
      </c>
      <c r="J19" s="358" t="e">
        <f>SUM(J12:J18)</f>
        <v>#DIV/0!</v>
      </c>
      <c r="K19" s="197"/>
      <c r="L19" s="197"/>
      <c r="M19" s="197"/>
      <c r="N19" s="197"/>
      <c r="O19" s="197"/>
      <c r="P19" s="197"/>
    </row>
    <row r="20" spans="1:16" s="200" customFormat="1" ht="20.100000000000001" customHeight="1">
      <c r="A20" s="324">
        <v>1.1000000000000001</v>
      </c>
      <c r="B20" s="363" t="s">
        <v>106</v>
      </c>
      <c r="C20" s="399"/>
      <c r="D20" s="364"/>
      <c r="E20" s="364"/>
      <c r="F20" s="324"/>
      <c r="G20" s="366"/>
      <c r="H20" s="365"/>
      <c r="I20" s="365"/>
      <c r="J20" s="366"/>
      <c r="K20" s="198"/>
      <c r="L20" s="198"/>
      <c r="M20" s="198"/>
      <c r="N20" s="199"/>
      <c r="O20" s="199"/>
      <c r="P20" s="199"/>
    </row>
    <row r="21" spans="1:16" s="200" customFormat="1" ht="20.100000000000001" customHeight="1">
      <c r="A21" s="324" t="s">
        <v>31</v>
      </c>
      <c r="B21" s="367" t="s">
        <v>61</v>
      </c>
      <c r="C21" s="399"/>
      <c r="D21" s="364"/>
      <c r="E21" s="364"/>
      <c r="F21" s="324"/>
      <c r="G21" s="366"/>
      <c r="H21" s="365"/>
      <c r="I21" s="365"/>
      <c r="J21" s="366"/>
      <c r="K21" s="198"/>
      <c r="L21" s="198"/>
      <c r="M21" s="198"/>
      <c r="N21" s="199"/>
      <c r="O21" s="199"/>
      <c r="P21" s="199"/>
    </row>
    <row r="22" spans="1:16" ht="20.100000000000001" customHeight="1">
      <c r="A22" s="353"/>
      <c r="B22" s="368" t="s">
        <v>211</v>
      </c>
      <c r="C22" s="413">
        <v>1</v>
      </c>
      <c r="D22" s="369" t="s">
        <v>163</v>
      </c>
      <c r="E22" s="450"/>
      <c r="F22" s="378"/>
      <c r="G22" s="450"/>
      <c r="H22" s="378"/>
      <c r="I22" s="378"/>
      <c r="J22" s="356" t="s">
        <v>152</v>
      </c>
      <c r="K22" s="190"/>
      <c r="L22" s="190"/>
      <c r="M22" s="190"/>
      <c r="N22" s="197"/>
      <c r="O22" s="197"/>
      <c r="P22" s="197"/>
    </row>
    <row r="23" spans="1:16" ht="20.100000000000001" customHeight="1">
      <c r="A23" s="353"/>
      <c r="B23" s="368"/>
      <c r="C23" s="297"/>
      <c r="D23" s="357"/>
      <c r="E23" s="359"/>
      <c r="F23" s="438"/>
      <c r="G23" s="439"/>
      <c r="H23" s="438"/>
      <c r="I23" s="438"/>
      <c r="J23" s="356"/>
      <c r="K23" s="190"/>
      <c r="L23" s="190"/>
      <c r="M23" s="190"/>
      <c r="N23" s="197"/>
      <c r="O23" s="197"/>
      <c r="P23" s="197"/>
    </row>
    <row r="24" spans="1:16" ht="20.100000000000001" customHeight="1">
      <c r="A24" s="357"/>
      <c r="B24" s="371" t="s">
        <v>62</v>
      </c>
      <c r="C24" s="297"/>
      <c r="D24" s="357"/>
      <c r="E24" s="451"/>
      <c r="F24" s="301">
        <f>SUM(F22:F23)</f>
        <v>0</v>
      </c>
      <c r="G24" s="372"/>
      <c r="H24" s="301">
        <f>SUM(H22:H23)</f>
        <v>0</v>
      </c>
      <c r="I24" s="301">
        <f>SUM(I22:I23)</f>
        <v>0</v>
      </c>
      <c r="J24" s="356"/>
      <c r="K24" s="190"/>
      <c r="L24" s="190"/>
      <c r="M24" s="190"/>
      <c r="N24" s="197"/>
      <c r="O24" s="197"/>
      <c r="P24" s="197"/>
    </row>
    <row r="25" spans="1:16" ht="20.100000000000001" customHeight="1">
      <c r="A25" s="353"/>
      <c r="B25" s="298"/>
      <c r="C25" s="297"/>
      <c r="D25" s="357"/>
      <c r="E25" s="451"/>
      <c r="F25" s="301"/>
      <c r="G25" s="372"/>
      <c r="H25" s="301"/>
      <c r="I25" s="301"/>
      <c r="J25" s="356"/>
      <c r="K25" s="190"/>
      <c r="L25" s="190"/>
      <c r="M25" s="190"/>
      <c r="N25" s="197"/>
      <c r="O25" s="197"/>
      <c r="P25" s="197"/>
    </row>
    <row r="26" spans="1:16" s="200" customFormat="1" ht="19.5" customHeight="1">
      <c r="A26" s="324" t="s">
        <v>32</v>
      </c>
      <c r="B26" s="373" t="s">
        <v>135</v>
      </c>
      <c r="C26" s="414"/>
      <c r="D26" s="374"/>
      <c r="E26" s="452"/>
      <c r="F26" s="408"/>
      <c r="G26" s="453"/>
      <c r="H26" s="408"/>
      <c r="I26" s="408"/>
      <c r="J26" s="366"/>
      <c r="K26" s="198"/>
      <c r="L26" s="198"/>
      <c r="M26" s="198"/>
      <c r="N26" s="199"/>
      <c r="O26" s="199"/>
      <c r="P26" s="199"/>
    </row>
    <row r="27" spans="1:16" ht="20.100000000000001" customHeight="1">
      <c r="A27" s="375"/>
      <c r="B27" s="376" t="s">
        <v>173</v>
      </c>
      <c r="C27" s="413"/>
      <c r="D27" s="369"/>
      <c r="E27" s="450"/>
      <c r="F27" s="378"/>
      <c r="G27" s="450"/>
      <c r="H27" s="378"/>
      <c r="I27" s="378"/>
      <c r="J27" s="357"/>
      <c r="K27" s="331"/>
      <c r="L27" s="201"/>
      <c r="M27" s="331"/>
      <c r="N27" s="197"/>
      <c r="O27" s="197"/>
      <c r="P27" s="197"/>
    </row>
    <row r="28" spans="1:16" ht="20.100000000000001" customHeight="1">
      <c r="A28" s="375"/>
      <c r="B28" s="377" t="s">
        <v>174</v>
      </c>
      <c r="C28" s="413">
        <v>5</v>
      </c>
      <c r="D28" s="369" t="s">
        <v>175</v>
      </c>
      <c r="E28" s="450"/>
      <c r="F28" s="378"/>
      <c r="G28" s="450"/>
      <c r="H28" s="378"/>
      <c r="I28" s="378"/>
      <c r="J28" s="357"/>
      <c r="K28" s="331"/>
      <c r="L28" s="201"/>
      <c r="M28" s="331"/>
      <c r="N28" s="197"/>
      <c r="O28" s="197"/>
      <c r="P28" s="197"/>
    </row>
    <row r="29" spans="1:16" ht="20.100000000000001" customHeight="1">
      <c r="A29" s="353"/>
      <c r="B29" s="377" t="s">
        <v>176</v>
      </c>
      <c r="C29" s="413">
        <v>4</v>
      </c>
      <c r="D29" s="369" t="s">
        <v>177</v>
      </c>
      <c r="E29" s="450"/>
      <c r="F29" s="378"/>
      <c r="G29" s="450"/>
      <c r="H29" s="378"/>
      <c r="I29" s="378"/>
      <c r="J29" s="432"/>
      <c r="K29" s="331"/>
      <c r="L29" s="190"/>
      <c r="M29" s="331"/>
      <c r="N29" s="197"/>
      <c r="O29" s="197"/>
      <c r="P29" s="197"/>
    </row>
    <row r="30" spans="1:16" ht="20.100000000000001" customHeight="1">
      <c r="A30" s="353"/>
      <c r="B30" s="377" t="s">
        <v>178</v>
      </c>
      <c r="C30" s="392">
        <v>0.1</v>
      </c>
      <c r="D30" s="369" t="s">
        <v>177</v>
      </c>
      <c r="E30" s="450"/>
      <c r="F30" s="378"/>
      <c r="G30" s="450"/>
      <c r="H30" s="378"/>
      <c r="I30" s="378"/>
      <c r="J30" s="432"/>
      <c r="K30" s="331"/>
      <c r="L30" s="190"/>
      <c r="M30" s="331"/>
      <c r="N30" s="197"/>
      <c r="O30" s="197"/>
      <c r="P30" s="197"/>
    </row>
    <row r="31" spans="1:16" ht="20.100000000000001" customHeight="1">
      <c r="A31" s="353"/>
      <c r="B31" s="379" t="s">
        <v>179</v>
      </c>
      <c r="C31" s="382">
        <v>0.3</v>
      </c>
      <c r="D31" s="380" t="s">
        <v>177</v>
      </c>
      <c r="E31" s="450"/>
      <c r="F31" s="378"/>
      <c r="G31" s="450"/>
      <c r="H31" s="378"/>
      <c r="I31" s="378"/>
      <c r="J31" s="432"/>
      <c r="K31" s="331"/>
      <c r="L31" s="190"/>
      <c r="M31" s="331"/>
      <c r="N31" s="197"/>
      <c r="O31" s="197"/>
      <c r="P31" s="197"/>
    </row>
    <row r="32" spans="1:16" ht="20.100000000000001" customHeight="1">
      <c r="A32" s="353"/>
      <c r="B32" s="381" t="s">
        <v>180</v>
      </c>
      <c r="C32" s="415">
        <v>4</v>
      </c>
      <c r="D32" s="380" t="s">
        <v>177</v>
      </c>
      <c r="E32" s="450"/>
      <c r="F32" s="378"/>
      <c r="G32" s="450"/>
      <c r="H32" s="378"/>
      <c r="I32" s="378"/>
      <c r="J32" s="432"/>
      <c r="K32" s="331"/>
      <c r="L32" s="190"/>
      <c r="M32" s="331"/>
      <c r="N32" s="197"/>
      <c r="O32" s="197"/>
      <c r="P32" s="197"/>
    </row>
    <row r="33" spans="1:16" ht="20.100000000000001" customHeight="1">
      <c r="A33" s="353"/>
      <c r="B33" s="381" t="s">
        <v>181</v>
      </c>
      <c r="C33" s="382"/>
      <c r="D33" s="380"/>
      <c r="E33" s="450"/>
      <c r="F33" s="378"/>
      <c r="G33" s="450"/>
      <c r="H33" s="378"/>
      <c r="I33" s="378"/>
      <c r="J33" s="356"/>
      <c r="K33" s="331"/>
      <c r="L33" s="190"/>
      <c r="M33" s="331"/>
      <c r="N33" s="197"/>
      <c r="O33" s="197"/>
      <c r="P33" s="197"/>
    </row>
    <row r="34" spans="1:16" ht="20.100000000000001" customHeight="1">
      <c r="A34" s="353"/>
      <c r="B34" s="379" t="s">
        <v>182</v>
      </c>
      <c r="C34" s="415">
        <v>23</v>
      </c>
      <c r="D34" s="380" t="s">
        <v>183</v>
      </c>
      <c r="E34" s="450"/>
      <c r="F34" s="378"/>
      <c r="G34" s="450"/>
      <c r="H34" s="378"/>
      <c r="I34" s="378"/>
      <c r="J34" s="432"/>
      <c r="K34" s="331"/>
      <c r="L34" s="190"/>
      <c r="M34" s="331"/>
      <c r="N34" s="197"/>
      <c r="O34" s="197"/>
      <c r="P34" s="197"/>
    </row>
    <row r="35" spans="1:16" ht="20.100000000000001" customHeight="1">
      <c r="A35" s="353"/>
      <c r="B35" s="379" t="s">
        <v>184</v>
      </c>
      <c r="C35" s="415">
        <v>22</v>
      </c>
      <c r="D35" s="380" t="s">
        <v>183</v>
      </c>
      <c r="E35" s="450"/>
      <c r="F35" s="378"/>
      <c r="G35" s="450"/>
      <c r="H35" s="378"/>
      <c r="I35" s="378"/>
      <c r="J35" s="432"/>
      <c r="K35" s="331"/>
      <c r="L35" s="190"/>
      <c r="M35" s="331"/>
      <c r="N35" s="197"/>
      <c r="O35" s="197"/>
      <c r="P35" s="197"/>
    </row>
    <row r="36" spans="1:16" ht="20.100000000000001" customHeight="1">
      <c r="A36" s="353"/>
      <c r="B36" s="379" t="s">
        <v>185</v>
      </c>
      <c r="C36" s="415">
        <v>19</v>
      </c>
      <c r="D36" s="380" t="s">
        <v>183</v>
      </c>
      <c r="E36" s="450"/>
      <c r="F36" s="378"/>
      <c r="G36" s="450"/>
      <c r="H36" s="378"/>
      <c r="I36" s="378"/>
      <c r="J36" s="432"/>
      <c r="K36" s="331"/>
      <c r="L36" s="190"/>
      <c r="M36" s="331"/>
      <c r="N36" s="197"/>
      <c r="O36" s="197"/>
      <c r="P36" s="197"/>
    </row>
    <row r="37" spans="1:16" ht="20.100000000000001" customHeight="1">
      <c r="A37" s="353"/>
      <c r="B37" s="379" t="s">
        <v>186</v>
      </c>
      <c r="C37" s="415">
        <v>264</v>
      </c>
      <c r="D37" s="380" t="s">
        <v>183</v>
      </c>
      <c r="E37" s="450"/>
      <c r="F37" s="378"/>
      <c r="G37" s="450"/>
      <c r="H37" s="378"/>
      <c r="I37" s="378"/>
      <c r="J37" s="432"/>
      <c r="K37" s="331"/>
      <c r="L37" s="190"/>
      <c r="M37" s="331"/>
      <c r="N37" s="197"/>
      <c r="O37" s="197"/>
      <c r="P37" s="197"/>
    </row>
    <row r="38" spans="1:16" ht="20.100000000000001" customHeight="1">
      <c r="A38" s="353"/>
      <c r="B38" s="379" t="s">
        <v>187</v>
      </c>
      <c r="C38" s="415">
        <v>10</v>
      </c>
      <c r="D38" s="380" t="s">
        <v>183</v>
      </c>
      <c r="E38" s="450"/>
      <c r="F38" s="378"/>
      <c r="G38" s="450"/>
      <c r="H38" s="378"/>
      <c r="I38" s="378"/>
      <c r="J38" s="432"/>
      <c r="K38" s="331"/>
      <c r="L38" s="190"/>
      <c r="M38" s="331"/>
      <c r="N38" s="197"/>
      <c r="O38" s="197"/>
      <c r="P38" s="197"/>
    </row>
    <row r="39" spans="1:16" ht="20.100000000000001" customHeight="1">
      <c r="A39" s="375"/>
      <c r="B39" s="379" t="s">
        <v>188</v>
      </c>
      <c r="C39" s="415">
        <v>20</v>
      </c>
      <c r="D39" s="369" t="s">
        <v>3</v>
      </c>
      <c r="E39" s="450"/>
      <c r="F39" s="378"/>
      <c r="G39" s="450"/>
      <c r="H39" s="378"/>
      <c r="I39" s="378"/>
      <c r="J39" s="432"/>
      <c r="K39" s="331"/>
      <c r="L39" s="201"/>
      <c r="M39" s="331"/>
      <c r="N39" s="197"/>
      <c r="O39" s="197"/>
      <c r="P39" s="197"/>
    </row>
    <row r="40" spans="1:16" ht="20.100000000000001" customHeight="1">
      <c r="A40" s="375"/>
      <c r="B40" s="379" t="s">
        <v>189</v>
      </c>
      <c r="C40" s="382">
        <v>0.6</v>
      </c>
      <c r="D40" s="369" t="s">
        <v>3</v>
      </c>
      <c r="E40" s="450"/>
      <c r="F40" s="378"/>
      <c r="G40" s="450"/>
      <c r="H40" s="378"/>
      <c r="I40" s="378"/>
      <c r="J40" s="432"/>
      <c r="K40" s="331"/>
      <c r="L40" s="201"/>
      <c r="M40" s="331"/>
      <c r="N40" s="197"/>
      <c r="O40" s="197"/>
      <c r="P40" s="197"/>
    </row>
    <row r="41" spans="1:16" ht="20.100000000000001" customHeight="1">
      <c r="A41" s="375"/>
      <c r="B41" s="379" t="s">
        <v>190</v>
      </c>
      <c r="C41" s="382">
        <v>0.5</v>
      </c>
      <c r="D41" s="369" t="s">
        <v>183</v>
      </c>
      <c r="E41" s="450"/>
      <c r="F41" s="378"/>
      <c r="G41" s="450"/>
      <c r="H41" s="378"/>
      <c r="I41" s="378"/>
      <c r="J41" s="432"/>
      <c r="K41" s="331"/>
      <c r="L41" s="201"/>
      <c r="M41" s="331"/>
      <c r="N41" s="197"/>
      <c r="O41" s="197"/>
      <c r="P41" s="197"/>
    </row>
    <row r="42" spans="1:16" ht="20.100000000000001" customHeight="1">
      <c r="A42" s="375"/>
      <c r="B42" s="379"/>
      <c r="C42" s="415"/>
      <c r="D42" s="369"/>
      <c r="E42" s="450"/>
      <c r="F42" s="370"/>
      <c r="G42" s="450"/>
      <c r="H42" s="378"/>
      <c r="I42" s="378"/>
      <c r="J42" s="357"/>
      <c r="K42" s="331"/>
      <c r="L42" s="201"/>
      <c r="M42" s="331"/>
      <c r="N42" s="197"/>
      <c r="O42" s="197"/>
      <c r="P42" s="197"/>
    </row>
    <row r="43" spans="1:16" ht="20.100000000000001" customHeight="1">
      <c r="A43" s="353"/>
      <c r="B43" s="376"/>
      <c r="C43" s="382"/>
      <c r="D43" s="380"/>
      <c r="E43" s="451"/>
      <c r="F43" s="378"/>
      <c r="G43" s="451"/>
      <c r="H43" s="378"/>
      <c r="I43" s="378"/>
      <c r="J43" s="356"/>
      <c r="K43" s="331"/>
      <c r="L43" s="190"/>
      <c r="M43" s="331"/>
      <c r="N43" s="197"/>
      <c r="O43" s="197"/>
      <c r="P43" s="197"/>
    </row>
    <row r="44" spans="1:16" ht="20.100000000000001" customHeight="1">
      <c r="A44" s="357"/>
      <c r="B44" s="371" t="str">
        <f>"รวมค่า"&amp;B26</f>
        <v>รวมค่างานโครงสร้างตอม่อและฐานราก</v>
      </c>
      <c r="C44" s="391"/>
      <c r="D44" s="357"/>
      <c r="E44" s="451"/>
      <c r="F44" s="301">
        <f>SUM(F27:F43)</f>
        <v>0</v>
      </c>
      <c r="G44" s="372"/>
      <c r="H44" s="301">
        <f>SUM(H27:H43)</f>
        <v>0</v>
      </c>
      <c r="I44" s="301">
        <f>SUM(I27:I43)</f>
        <v>0</v>
      </c>
      <c r="J44" s="356"/>
      <c r="K44" s="331"/>
      <c r="L44" s="190"/>
      <c r="M44" s="331"/>
      <c r="N44" s="197"/>
      <c r="O44" s="197"/>
      <c r="P44" s="197"/>
    </row>
    <row r="45" spans="1:16" ht="20.100000000000001" customHeight="1">
      <c r="A45" s="357"/>
      <c r="B45" s="383"/>
      <c r="C45" s="391"/>
      <c r="D45" s="383"/>
      <c r="E45" s="451"/>
      <c r="F45" s="383"/>
      <c r="G45" s="451"/>
      <c r="H45" s="383"/>
      <c r="I45" s="383"/>
      <c r="J45" s="383"/>
      <c r="K45" s="331"/>
      <c r="M45" s="331"/>
    </row>
    <row r="46" spans="1:16" ht="20.100000000000001" customHeight="1">
      <c r="A46" s="324" t="s">
        <v>136</v>
      </c>
      <c r="B46" s="373" t="s">
        <v>191</v>
      </c>
      <c r="C46" s="393"/>
      <c r="D46" s="374"/>
      <c r="E46" s="452"/>
      <c r="F46" s="408"/>
      <c r="G46" s="453"/>
      <c r="H46" s="408"/>
      <c r="I46" s="408"/>
      <c r="J46" s="366"/>
      <c r="K46" s="331"/>
      <c r="M46" s="331"/>
    </row>
    <row r="47" spans="1:16" ht="20.100000000000001" customHeight="1">
      <c r="A47" s="375"/>
      <c r="B47" s="377" t="s">
        <v>192</v>
      </c>
      <c r="C47" s="392">
        <v>196.85</v>
      </c>
      <c r="D47" s="380" t="s">
        <v>177</v>
      </c>
      <c r="E47" s="450"/>
      <c r="F47" s="378"/>
      <c r="G47" s="450"/>
      <c r="H47" s="378"/>
      <c r="I47" s="378"/>
      <c r="J47" s="432"/>
      <c r="K47" s="331"/>
      <c r="L47" s="201"/>
      <c r="M47" s="331"/>
      <c r="N47" s="197"/>
      <c r="O47" s="197"/>
      <c r="P47" s="197"/>
    </row>
    <row r="48" spans="1:16" ht="20.100000000000001" customHeight="1">
      <c r="A48" s="353"/>
      <c r="B48" s="377" t="s">
        <v>193</v>
      </c>
      <c r="C48" s="413">
        <v>2408</v>
      </c>
      <c r="D48" s="369" t="s">
        <v>183</v>
      </c>
      <c r="E48" s="450"/>
      <c r="F48" s="378"/>
      <c r="G48" s="450"/>
      <c r="H48" s="378"/>
      <c r="I48" s="378"/>
      <c r="J48" s="432"/>
      <c r="K48" s="331"/>
      <c r="L48" s="190"/>
      <c r="M48" s="331"/>
      <c r="N48" s="197"/>
      <c r="O48" s="197"/>
      <c r="P48" s="197"/>
    </row>
    <row r="49" spans="1:16" ht="20.100000000000001" customHeight="1">
      <c r="A49" s="353"/>
      <c r="B49" s="377" t="s">
        <v>194</v>
      </c>
      <c r="C49" s="413">
        <v>1917</v>
      </c>
      <c r="D49" s="369" t="s">
        <v>183</v>
      </c>
      <c r="E49" s="450"/>
      <c r="F49" s="378"/>
      <c r="G49" s="450"/>
      <c r="H49" s="378"/>
      <c r="I49" s="378"/>
      <c r="J49" s="432"/>
      <c r="K49" s="331"/>
      <c r="L49" s="190"/>
      <c r="M49" s="331"/>
      <c r="N49" s="197"/>
      <c r="O49" s="197"/>
      <c r="P49" s="197"/>
    </row>
    <row r="50" spans="1:16" ht="20.100000000000001" customHeight="1">
      <c r="A50" s="353"/>
      <c r="B50" s="379" t="s">
        <v>195</v>
      </c>
      <c r="C50" s="415">
        <v>72</v>
      </c>
      <c r="D50" s="380" t="s">
        <v>196</v>
      </c>
      <c r="E50" s="450"/>
      <c r="F50" s="378"/>
      <c r="G50" s="450"/>
      <c r="H50" s="378"/>
      <c r="I50" s="378"/>
      <c r="J50" s="432"/>
      <c r="K50" s="331"/>
      <c r="L50" s="190"/>
      <c r="M50" s="331"/>
      <c r="N50" s="197"/>
      <c r="O50" s="197"/>
      <c r="P50" s="197"/>
    </row>
    <row r="51" spans="1:16" ht="20.100000000000001" customHeight="1">
      <c r="A51" s="353"/>
      <c r="B51" s="381" t="s">
        <v>197</v>
      </c>
      <c r="C51" s="415">
        <v>20</v>
      </c>
      <c r="D51" s="380" t="s">
        <v>196</v>
      </c>
      <c r="E51" s="450"/>
      <c r="F51" s="378"/>
      <c r="G51" s="450"/>
      <c r="H51" s="378"/>
      <c r="I51" s="378"/>
      <c r="J51" s="432"/>
      <c r="K51" s="331"/>
      <c r="L51" s="190"/>
      <c r="M51" s="331"/>
      <c r="N51" s="197"/>
      <c r="O51" s="197"/>
      <c r="P51" s="197"/>
    </row>
    <row r="52" spans="1:16" ht="20.100000000000001" customHeight="1">
      <c r="A52" s="353"/>
      <c r="B52" s="379" t="s">
        <v>198</v>
      </c>
      <c r="C52" s="415">
        <v>24</v>
      </c>
      <c r="D52" s="380" t="s">
        <v>3</v>
      </c>
      <c r="E52" s="450"/>
      <c r="F52" s="378"/>
      <c r="G52" s="450"/>
      <c r="H52" s="378"/>
      <c r="I52" s="378"/>
      <c r="J52" s="432"/>
      <c r="K52" s="331"/>
      <c r="L52" s="190"/>
      <c r="M52" s="331"/>
      <c r="N52" s="197"/>
      <c r="O52" s="197"/>
      <c r="P52" s="197"/>
    </row>
    <row r="53" spans="1:16" ht="20.100000000000001" customHeight="1">
      <c r="A53" s="353"/>
      <c r="B53" s="379" t="s">
        <v>184</v>
      </c>
      <c r="C53" s="415">
        <v>352</v>
      </c>
      <c r="D53" s="380" t="s">
        <v>183</v>
      </c>
      <c r="E53" s="450"/>
      <c r="F53" s="378"/>
      <c r="G53" s="450"/>
      <c r="H53" s="378"/>
      <c r="I53" s="378"/>
      <c r="J53" s="432"/>
      <c r="K53" s="331"/>
      <c r="L53" s="190"/>
      <c r="M53" s="331"/>
      <c r="N53" s="197"/>
      <c r="O53" s="197"/>
      <c r="P53" s="197"/>
    </row>
    <row r="54" spans="1:16" ht="20.100000000000001" customHeight="1">
      <c r="A54" s="353"/>
      <c r="B54" s="381" t="s">
        <v>199</v>
      </c>
      <c r="C54" s="415">
        <v>16</v>
      </c>
      <c r="D54" s="380" t="s">
        <v>177</v>
      </c>
      <c r="E54" s="450"/>
      <c r="F54" s="378"/>
      <c r="G54" s="450"/>
      <c r="H54" s="378"/>
      <c r="I54" s="378"/>
      <c r="J54" s="432"/>
      <c r="K54" s="331"/>
      <c r="L54" s="190"/>
      <c r="M54" s="331"/>
      <c r="N54" s="197"/>
      <c r="O54" s="197"/>
      <c r="P54" s="197"/>
    </row>
    <row r="55" spans="1:16" ht="39" customHeight="1">
      <c r="A55" s="375"/>
      <c r="B55" s="384" t="s">
        <v>179</v>
      </c>
      <c r="C55" s="415">
        <v>13</v>
      </c>
      <c r="D55" s="369" t="s">
        <v>177</v>
      </c>
      <c r="E55" s="450"/>
      <c r="F55" s="378"/>
      <c r="G55" s="450"/>
      <c r="H55" s="378"/>
      <c r="I55" s="378"/>
      <c r="J55" s="432"/>
      <c r="K55" s="331"/>
      <c r="L55" s="201"/>
      <c r="M55" s="331"/>
      <c r="N55" s="197"/>
      <c r="O55" s="197"/>
      <c r="P55" s="197"/>
    </row>
    <row r="56" spans="1:16" ht="20.100000000000001" customHeight="1">
      <c r="A56" s="375"/>
      <c r="B56" s="379"/>
      <c r="C56" s="382"/>
      <c r="D56" s="369"/>
      <c r="E56" s="450"/>
      <c r="F56" s="378"/>
      <c r="G56" s="450"/>
      <c r="H56" s="378"/>
      <c r="I56" s="378"/>
      <c r="J56" s="357"/>
      <c r="K56" s="331"/>
      <c r="L56" s="201"/>
      <c r="M56" s="331"/>
      <c r="N56" s="197"/>
      <c r="O56" s="197"/>
      <c r="P56" s="197"/>
    </row>
    <row r="57" spans="1:16" ht="20.100000000000001" customHeight="1">
      <c r="A57" s="375"/>
      <c r="B57" s="371" t="str">
        <f>"รวมค่า"&amp;B46</f>
        <v>รวมค่างานโครงสร้าง LEVEL+0.00</v>
      </c>
      <c r="C57" s="391"/>
      <c r="D57" s="357"/>
      <c r="E57" s="451"/>
      <c r="F57" s="301">
        <f>SUM(F47:F56)</f>
        <v>0</v>
      </c>
      <c r="G57" s="372"/>
      <c r="H57" s="301">
        <f>SUM(H47:H56)</f>
        <v>0</v>
      </c>
      <c r="I57" s="301">
        <f>SUM(I47:I56)</f>
        <v>0</v>
      </c>
      <c r="J57" s="357"/>
      <c r="K57" s="331"/>
      <c r="L57" s="201"/>
      <c r="M57" s="331"/>
      <c r="N57" s="197"/>
      <c r="O57" s="197"/>
      <c r="P57" s="197"/>
    </row>
    <row r="58" spans="1:16" ht="20.100000000000001" customHeight="1">
      <c r="A58" s="375"/>
      <c r="B58" s="371"/>
      <c r="C58" s="391"/>
      <c r="D58" s="357"/>
      <c r="E58" s="451"/>
      <c r="F58" s="301"/>
      <c r="G58" s="372"/>
      <c r="H58" s="301"/>
      <c r="I58" s="301"/>
      <c r="J58" s="357"/>
      <c r="K58" s="331"/>
      <c r="L58" s="201"/>
      <c r="M58" s="331"/>
      <c r="N58" s="197"/>
      <c r="O58" s="197"/>
      <c r="P58" s="197"/>
    </row>
    <row r="59" spans="1:16" ht="20.100000000000001" customHeight="1">
      <c r="A59" s="324" t="s">
        <v>203</v>
      </c>
      <c r="B59" s="373" t="s">
        <v>200</v>
      </c>
      <c r="C59" s="393"/>
      <c r="D59" s="374"/>
      <c r="E59" s="452"/>
      <c r="F59" s="408"/>
      <c r="G59" s="453"/>
      <c r="H59" s="408"/>
      <c r="I59" s="408"/>
      <c r="J59" s="366"/>
      <c r="K59" s="331"/>
      <c r="M59" s="331"/>
    </row>
    <row r="60" spans="1:16" ht="20.100000000000001" customHeight="1">
      <c r="A60" s="375"/>
      <c r="B60" s="385" t="s">
        <v>193</v>
      </c>
      <c r="C60" s="297">
        <v>4215</v>
      </c>
      <c r="D60" s="357" t="s">
        <v>183</v>
      </c>
      <c r="E60" s="450"/>
      <c r="F60" s="378"/>
      <c r="G60" s="451"/>
      <c r="H60" s="378"/>
      <c r="I60" s="378"/>
      <c r="J60" s="432"/>
      <c r="K60" s="331"/>
      <c r="L60" s="201"/>
      <c r="M60" s="331"/>
      <c r="N60" s="197"/>
      <c r="O60" s="197"/>
      <c r="P60" s="197"/>
    </row>
    <row r="61" spans="1:16" ht="20.100000000000001" customHeight="1">
      <c r="A61" s="375"/>
      <c r="B61" s="385" t="s">
        <v>194</v>
      </c>
      <c r="C61" s="297">
        <v>4304</v>
      </c>
      <c r="D61" s="357" t="s">
        <v>183</v>
      </c>
      <c r="E61" s="451"/>
      <c r="F61" s="378"/>
      <c r="G61" s="451"/>
      <c r="H61" s="378"/>
      <c r="I61" s="378"/>
      <c r="J61" s="432"/>
      <c r="K61" s="331"/>
      <c r="L61" s="201"/>
      <c r="M61" s="331"/>
      <c r="N61" s="197"/>
      <c r="O61" s="197"/>
      <c r="P61" s="197"/>
    </row>
    <row r="62" spans="1:16" ht="20.100000000000001" customHeight="1">
      <c r="A62" s="375"/>
      <c r="B62" s="385" t="s">
        <v>198</v>
      </c>
      <c r="C62" s="297">
        <v>29</v>
      </c>
      <c r="D62" s="357" t="s">
        <v>3</v>
      </c>
      <c r="E62" s="451"/>
      <c r="F62" s="378"/>
      <c r="G62" s="451"/>
      <c r="H62" s="378"/>
      <c r="I62" s="378"/>
      <c r="J62" s="432"/>
      <c r="K62" s="331"/>
      <c r="L62" s="201"/>
      <c r="M62" s="331"/>
      <c r="N62" s="197"/>
      <c r="O62" s="197"/>
      <c r="P62" s="197"/>
    </row>
    <row r="63" spans="1:16" ht="20.100000000000001" customHeight="1">
      <c r="A63" s="375"/>
      <c r="B63" s="385" t="s">
        <v>201</v>
      </c>
      <c r="C63" s="297">
        <v>105</v>
      </c>
      <c r="D63" s="357" t="s">
        <v>3</v>
      </c>
      <c r="E63" s="451"/>
      <c r="F63" s="378"/>
      <c r="G63" s="451"/>
      <c r="H63" s="378"/>
      <c r="I63" s="378"/>
      <c r="J63" s="432"/>
      <c r="K63" s="331"/>
      <c r="L63" s="201"/>
      <c r="M63" s="331"/>
      <c r="N63" s="197"/>
      <c r="O63" s="197"/>
      <c r="P63" s="197"/>
    </row>
    <row r="64" spans="1:16" ht="20.100000000000001" customHeight="1">
      <c r="A64" s="375"/>
      <c r="B64" s="385" t="s">
        <v>202</v>
      </c>
      <c r="C64" s="297">
        <v>34</v>
      </c>
      <c r="D64" s="357" t="s">
        <v>3</v>
      </c>
      <c r="E64" s="451"/>
      <c r="F64" s="378"/>
      <c r="G64" s="451"/>
      <c r="H64" s="378"/>
      <c r="I64" s="378"/>
      <c r="J64" s="432"/>
      <c r="K64" s="331"/>
      <c r="L64" s="201"/>
      <c r="M64" s="331"/>
      <c r="N64" s="197"/>
      <c r="O64" s="197"/>
      <c r="P64" s="197"/>
    </row>
    <row r="65" spans="1:16" ht="20.100000000000001" customHeight="1">
      <c r="A65" s="375"/>
      <c r="B65" s="385" t="s">
        <v>199</v>
      </c>
      <c r="C65" s="297">
        <v>7</v>
      </c>
      <c r="D65" s="357" t="s">
        <v>177</v>
      </c>
      <c r="E65" s="450"/>
      <c r="F65" s="378"/>
      <c r="G65" s="451"/>
      <c r="H65" s="378"/>
      <c r="I65" s="378"/>
      <c r="J65" s="432"/>
      <c r="K65" s="331"/>
      <c r="L65" s="201"/>
      <c r="M65" s="331"/>
      <c r="N65" s="197"/>
      <c r="O65" s="197"/>
      <c r="P65" s="197"/>
    </row>
    <row r="66" spans="1:16" ht="20.100000000000001" customHeight="1">
      <c r="A66" s="375"/>
      <c r="B66" s="385" t="s">
        <v>184</v>
      </c>
      <c r="C66" s="297">
        <v>129</v>
      </c>
      <c r="D66" s="357" t="s">
        <v>183</v>
      </c>
      <c r="E66" s="450"/>
      <c r="F66" s="378"/>
      <c r="G66" s="451"/>
      <c r="H66" s="378"/>
      <c r="I66" s="378"/>
      <c r="J66" s="432"/>
      <c r="K66" s="331"/>
      <c r="L66" s="201"/>
      <c r="M66" s="331"/>
      <c r="N66" s="197"/>
      <c r="O66" s="197"/>
      <c r="P66" s="197"/>
    </row>
    <row r="67" spans="1:16" ht="20.100000000000001" customHeight="1">
      <c r="A67" s="375"/>
      <c r="B67" s="385" t="s">
        <v>185</v>
      </c>
      <c r="C67" s="297">
        <v>34</v>
      </c>
      <c r="D67" s="357" t="s">
        <v>183</v>
      </c>
      <c r="E67" s="451"/>
      <c r="F67" s="378"/>
      <c r="G67" s="451"/>
      <c r="H67" s="378"/>
      <c r="I67" s="378"/>
      <c r="J67" s="432"/>
      <c r="K67" s="331"/>
      <c r="L67" s="201"/>
      <c r="M67" s="331"/>
      <c r="N67" s="197"/>
      <c r="O67" s="197"/>
      <c r="P67" s="197"/>
    </row>
    <row r="68" spans="1:16" ht="20.100000000000001" customHeight="1">
      <c r="A68" s="375"/>
      <c r="B68" s="385" t="s">
        <v>187</v>
      </c>
      <c r="C68" s="297">
        <v>5</v>
      </c>
      <c r="D68" s="357" t="s">
        <v>183</v>
      </c>
      <c r="E68" s="450"/>
      <c r="F68" s="378"/>
      <c r="G68" s="451"/>
      <c r="H68" s="378"/>
      <c r="I68" s="378"/>
      <c r="J68" s="432"/>
      <c r="K68" s="331"/>
      <c r="L68" s="201"/>
      <c r="M68" s="331"/>
      <c r="N68" s="197"/>
      <c r="O68" s="197"/>
      <c r="P68" s="197"/>
    </row>
    <row r="69" spans="1:16" ht="20.100000000000001" customHeight="1">
      <c r="A69" s="375"/>
      <c r="B69" s="385" t="s">
        <v>188</v>
      </c>
      <c r="C69" s="297">
        <v>1</v>
      </c>
      <c r="D69" s="357" t="s">
        <v>3</v>
      </c>
      <c r="E69" s="450"/>
      <c r="F69" s="378"/>
      <c r="G69" s="451"/>
      <c r="H69" s="378"/>
      <c r="I69" s="378"/>
      <c r="J69" s="432"/>
      <c r="K69" s="331"/>
      <c r="L69" s="201"/>
      <c r="M69" s="331"/>
      <c r="N69" s="197"/>
      <c r="O69" s="197"/>
      <c r="P69" s="197"/>
    </row>
    <row r="70" spans="1:16" ht="20.100000000000001" customHeight="1">
      <c r="A70" s="375"/>
      <c r="B70" s="385" t="s">
        <v>189</v>
      </c>
      <c r="C70" s="391">
        <v>0.2</v>
      </c>
      <c r="D70" s="357" t="s">
        <v>3</v>
      </c>
      <c r="E70" s="450"/>
      <c r="F70" s="378"/>
      <c r="G70" s="451"/>
      <c r="H70" s="378"/>
      <c r="I70" s="378"/>
      <c r="J70" s="432"/>
      <c r="K70" s="331"/>
      <c r="L70" s="201"/>
      <c r="M70" s="331"/>
      <c r="N70" s="197"/>
      <c r="O70" s="197"/>
      <c r="P70" s="197"/>
    </row>
    <row r="71" spans="1:16" ht="20.100000000000001" customHeight="1">
      <c r="A71" s="375"/>
      <c r="B71" s="385" t="s">
        <v>190</v>
      </c>
      <c r="C71" s="391">
        <v>0.2</v>
      </c>
      <c r="D71" s="357" t="s">
        <v>183</v>
      </c>
      <c r="E71" s="450"/>
      <c r="F71" s="378"/>
      <c r="G71" s="451"/>
      <c r="H71" s="378"/>
      <c r="I71" s="378"/>
      <c r="J71" s="432"/>
      <c r="K71" s="331"/>
      <c r="L71" s="201"/>
      <c r="M71" s="331"/>
      <c r="N71" s="197"/>
      <c r="O71" s="197"/>
      <c r="P71" s="197"/>
    </row>
    <row r="72" spans="1:16" ht="20.100000000000001" customHeight="1">
      <c r="A72" s="375"/>
      <c r="B72" s="371"/>
      <c r="C72" s="391"/>
      <c r="D72" s="357"/>
      <c r="E72" s="451"/>
      <c r="F72" s="301"/>
      <c r="G72" s="301"/>
      <c r="H72" s="301"/>
      <c r="I72" s="301"/>
      <c r="J72" s="357"/>
      <c r="K72" s="331"/>
      <c r="L72" s="201"/>
      <c r="M72" s="331"/>
      <c r="N72" s="197"/>
      <c r="O72" s="197"/>
      <c r="P72" s="197"/>
    </row>
    <row r="73" spans="1:16" ht="20.100000000000001" customHeight="1">
      <c r="A73" s="375"/>
      <c r="B73" s="371" t="str">
        <f>"รวมค่า"&amp;B59</f>
        <v>รวมค่างานโครงสร้าง LEVEL+1.00</v>
      </c>
      <c r="C73" s="391"/>
      <c r="D73" s="357"/>
      <c r="E73" s="451"/>
      <c r="F73" s="301">
        <f>SUM(F60:F72)</f>
        <v>0</v>
      </c>
      <c r="G73" s="301"/>
      <c r="H73" s="301">
        <f>SUM(H60:H72)</f>
        <v>0</v>
      </c>
      <c r="I73" s="301">
        <f>SUM(I60:I72)</f>
        <v>0</v>
      </c>
      <c r="J73" s="357"/>
      <c r="K73" s="331"/>
      <c r="L73" s="201"/>
      <c r="M73" s="331"/>
      <c r="N73" s="197"/>
      <c r="O73" s="197"/>
      <c r="P73" s="197"/>
    </row>
    <row r="74" spans="1:16" ht="20.100000000000001" customHeight="1">
      <c r="A74" s="375"/>
      <c r="B74" s="371"/>
      <c r="C74" s="391"/>
      <c r="D74" s="357"/>
      <c r="E74" s="451"/>
      <c r="F74" s="301"/>
      <c r="G74" s="301"/>
      <c r="H74" s="301"/>
      <c r="I74" s="301"/>
      <c r="J74" s="357"/>
      <c r="K74" s="331"/>
      <c r="L74" s="201"/>
      <c r="M74" s="331"/>
      <c r="N74" s="197"/>
      <c r="O74" s="197"/>
      <c r="P74" s="197"/>
    </row>
    <row r="75" spans="1:16" ht="20.100000000000001" customHeight="1">
      <c r="A75" s="324" t="s">
        <v>207</v>
      </c>
      <c r="B75" s="373" t="s">
        <v>204</v>
      </c>
      <c r="C75" s="393"/>
      <c r="D75" s="374"/>
      <c r="E75" s="452"/>
      <c r="F75" s="408"/>
      <c r="G75" s="408"/>
      <c r="H75" s="408"/>
      <c r="I75" s="408"/>
      <c r="J75" s="366"/>
      <c r="K75" s="331"/>
      <c r="M75" s="331"/>
    </row>
    <row r="76" spans="1:16" ht="20.100000000000001" customHeight="1">
      <c r="A76" s="375"/>
      <c r="B76" s="385" t="s">
        <v>193</v>
      </c>
      <c r="C76" s="297">
        <v>648</v>
      </c>
      <c r="D76" s="357" t="s">
        <v>183</v>
      </c>
      <c r="E76" s="450"/>
      <c r="F76" s="378"/>
      <c r="G76" s="383"/>
      <c r="H76" s="378"/>
      <c r="I76" s="378"/>
      <c r="J76" s="432"/>
      <c r="K76" s="331"/>
      <c r="L76" s="201"/>
      <c r="M76" s="331"/>
      <c r="N76" s="197"/>
      <c r="O76" s="197"/>
      <c r="P76" s="197"/>
    </row>
    <row r="77" spans="1:16" ht="20.100000000000001" customHeight="1">
      <c r="A77" s="375"/>
      <c r="B77" s="385" t="s">
        <v>205</v>
      </c>
      <c r="C77" s="297">
        <v>842</v>
      </c>
      <c r="D77" s="357" t="s">
        <v>183</v>
      </c>
      <c r="E77" s="451"/>
      <c r="F77" s="378"/>
      <c r="G77" s="383"/>
      <c r="H77" s="378"/>
      <c r="I77" s="378"/>
      <c r="J77" s="432"/>
      <c r="K77" s="331"/>
      <c r="L77" s="201"/>
      <c r="M77" s="331"/>
      <c r="N77" s="197"/>
      <c r="O77" s="197"/>
      <c r="P77" s="197"/>
    </row>
    <row r="78" spans="1:16" ht="20.100000000000001" customHeight="1">
      <c r="A78" s="375"/>
      <c r="B78" s="385" t="s">
        <v>194</v>
      </c>
      <c r="C78" s="297">
        <v>1483</v>
      </c>
      <c r="D78" s="357" t="s">
        <v>183</v>
      </c>
      <c r="E78" s="451"/>
      <c r="F78" s="378"/>
      <c r="G78" s="383"/>
      <c r="H78" s="378"/>
      <c r="I78" s="378"/>
      <c r="J78" s="432"/>
      <c r="K78" s="331"/>
      <c r="L78" s="201"/>
      <c r="M78" s="331"/>
      <c r="N78" s="197"/>
      <c r="O78" s="197"/>
      <c r="P78" s="197"/>
    </row>
    <row r="79" spans="1:16" ht="20.100000000000001" customHeight="1">
      <c r="A79" s="375"/>
      <c r="B79" s="385" t="s">
        <v>198</v>
      </c>
      <c r="C79" s="297">
        <v>33</v>
      </c>
      <c r="D79" s="357" t="s">
        <v>3</v>
      </c>
      <c r="E79" s="451"/>
      <c r="F79" s="378"/>
      <c r="G79" s="383"/>
      <c r="H79" s="378"/>
      <c r="I79" s="378"/>
      <c r="J79" s="432"/>
      <c r="K79" s="331"/>
      <c r="L79" s="201"/>
      <c r="M79" s="331"/>
      <c r="N79" s="197"/>
      <c r="O79" s="197"/>
      <c r="P79" s="197"/>
    </row>
    <row r="80" spans="1:16" ht="20.100000000000001" customHeight="1">
      <c r="A80" s="375"/>
      <c r="B80" s="385" t="s">
        <v>206</v>
      </c>
      <c r="C80" s="297">
        <v>34</v>
      </c>
      <c r="D80" s="357" t="s">
        <v>3</v>
      </c>
      <c r="E80" s="451"/>
      <c r="F80" s="378"/>
      <c r="G80" s="383"/>
      <c r="H80" s="378"/>
      <c r="I80" s="378"/>
      <c r="J80" s="432"/>
      <c r="K80" s="331"/>
      <c r="L80" s="201"/>
      <c r="M80" s="331"/>
      <c r="N80" s="197"/>
      <c r="O80" s="197"/>
      <c r="P80" s="197"/>
    </row>
    <row r="81" spans="1:16" ht="20.100000000000001" customHeight="1">
      <c r="A81" s="375"/>
      <c r="B81" s="385" t="s">
        <v>199</v>
      </c>
      <c r="C81" s="297">
        <v>2</v>
      </c>
      <c r="D81" s="357" t="s">
        <v>177</v>
      </c>
      <c r="E81" s="450"/>
      <c r="F81" s="378"/>
      <c r="G81" s="383"/>
      <c r="H81" s="378"/>
      <c r="I81" s="378"/>
      <c r="J81" s="432"/>
      <c r="K81" s="331"/>
      <c r="L81" s="201"/>
      <c r="M81" s="331"/>
      <c r="N81" s="197"/>
      <c r="O81" s="197"/>
      <c r="P81" s="197"/>
    </row>
    <row r="82" spans="1:16" ht="20.100000000000001" customHeight="1">
      <c r="A82" s="375"/>
      <c r="B82" s="385" t="s">
        <v>184</v>
      </c>
      <c r="C82" s="297">
        <v>38</v>
      </c>
      <c r="D82" s="357" t="s">
        <v>183</v>
      </c>
      <c r="E82" s="451"/>
      <c r="F82" s="378"/>
      <c r="G82" s="383"/>
      <c r="H82" s="378"/>
      <c r="I82" s="378"/>
      <c r="J82" s="432"/>
      <c r="K82" s="331"/>
      <c r="L82" s="201"/>
      <c r="M82" s="331"/>
      <c r="N82" s="197"/>
      <c r="O82" s="197"/>
      <c r="P82" s="197"/>
    </row>
    <row r="83" spans="1:16" ht="20.100000000000001" customHeight="1">
      <c r="A83" s="375"/>
      <c r="B83" s="385" t="s">
        <v>185</v>
      </c>
      <c r="C83" s="297">
        <v>28</v>
      </c>
      <c r="D83" s="357" t="s">
        <v>183</v>
      </c>
      <c r="E83" s="451"/>
      <c r="F83" s="378"/>
      <c r="G83" s="383"/>
      <c r="H83" s="378"/>
      <c r="I83" s="378"/>
      <c r="J83" s="432"/>
      <c r="K83" s="331"/>
      <c r="L83" s="201"/>
      <c r="M83" s="331"/>
      <c r="N83" s="197"/>
      <c r="O83" s="197"/>
      <c r="P83" s="197"/>
    </row>
    <row r="84" spans="1:16" ht="20.100000000000001" customHeight="1">
      <c r="A84" s="375"/>
      <c r="B84" s="385" t="s">
        <v>187</v>
      </c>
      <c r="C84" s="297">
        <v>1</v>
      </c>
      <c r="D84" s="357" t="s">
        <v>183</v>
      </c>
      <c r="E84" s="450"/>
      <c r="F84" s="378"/>
      <c r="G84" s="383"/>
      <c r="H84" s="378"/>
      <c r="I84" s="378"/>
      <c r="J84" s="432"/>
      <c r="K84" s="331"/>
      <c r="L84" s="201"/>
      <c r="M84" s="331"/>
      <c r="N84" s="197"/>
      <c r="O84" s="197"/>
      <c r="P84" s="197"/>
    </row>
    <row r="85" spans="1:16" ht="20.100000000000001" customHeight="1">
      <c r="A85" s="375"/>
      <c r="B85" s="385" t="s">
        <v>188</v>
      </c>
      <c r="C85" s="297">
        <v>6</v>
      </c>
      <c r="D85" s="357" t="s">
        <v>3</v>
      </c>
      <c r="E85" s="450"/>
      <c r="F85" s="378"/>
      <c r="G85" s="383"/>
      <c r="H85" s="378"/>
      <c r="I85" s="378"/>
      <c r="J85" s="432"/>
      <c r="K85" s="331"/>
      <c r="L85" s="201"/>
      <c r="M85" s="331"/>
      <c r="N85" s="197"/>
      <c r="O85" s="197"/>
      <c r="P85" s="197"/>
    </row>
    <row r="86" spans="1:16" ht="20.100000000000001" customHeight="1">
      <c r="A86" s="375"/>
      <c r="B86" s="385" t="s">
        <v>189</v>
      </c>
      <c r="C86" s="391">
        <v>0.2</v>
      </c>
      <c r="D86" s="357" t="s">
        <v>3</v>
      </c>
      <c r="E86" s="450"/>
      <c r="F86" s="378"/>
      <c r="G86" s="383"/>
      <c r="H86" s="378"/>
      <c r="I86" s="378"/>
      <c r="J86" s="432"/>
      <c r="K86" s="331"/>
      <c r="L86" s="201"/>
      <c r="M86" s="331"/>
      <c r="N86" s="197"/>
      <c r="O86" s="197"/>
      <c r="P86" s="197"/>
    </row>
    <row r="87" spans="1:16" ht="20.100000000000001" customHeight="1">
      <c r="A87" s="375"/>
      <c r="B87" s="385" t="s">
        <v>190</v>
      </c>
      <c r="C87" s="391">
        <v>0.2</v>
      </c>
      <c r="D87" s="357" t="s">
        <v>183</v>
      </c>
      <c r="E87" s="450"/>
      <c r="F87" s="378"/>
      <c r="G87" s="383"/>
      <c r="H87" s="378"/>
      <c r="I87" s="378"/>
      <c r="J87" s="432"/>
      <c r="K87" s="331"/>
      <c r="L87" s="201"/>
      <c r="M87" s="331"/>
      <c r="N87" s="197"/>
      <c r="O87" s="197"/>
      <c r="P87" s="197"/>
    </row>
    <row r="88" spans="1:16" ht="20.100000000000001" customHeight="1">
      <c r="A88" s="375"/>
      <c r="B88" s="379" t="s">
        <v>214</v>
      </c>
      <c r="C88" s="415">
        <v>30</v>
      </c>
      <c r="D88" s="369" t="s">
        <v>3</v>
      </c>
      <c r="E88" s="450"/>
      <c r="F88" s="378"/>
      <c r="G88" s="407"/>
      <c r="H88" s="378"/>
      <c r="I88" s="378"/>
      <c r="J88" s="357" t="s">
        <v>152</v>
      </c>
      <c r="K88" s="331"/>
      <c r="L88" s="201"/>
      <c r="M88" s="331"/>
      <c r="N88" s="197"/>
      <c r="O88" s="197"/>
      <c r="P88" s="197"/>
    </row>
    <row r="89" spans="1:16" ht="20.100000000000001" customHeight="1">
      <c r="A89" s="375"/>
      <c r="B89" s="371"/>
      <c r="C89" s="391"/>
      <c r="D89" s="357"/>
      <c r="E89" s="451"/>
      <c r="F89" s="301"/>
      <c r="G89" s="301"/>
      <c r="H89" s="301"/>
      <c r="I89" s="301"/>
      <c r="J89" s="357"/>
      <c r="K89" s="331"/>
      <c r="L89" s="201"/>
      <c r="M89" s="331"/>
      <c r="N89" s="197"/>
      <c r="O89" s="197"/>
      <c r="P89" s="197"/>
    </row>
    <row r="90" spans="1:16" ht="20.100000000000001" customHeight="1">
      <c r="A90" s="375"/>
      <c r="B90" s="371" t="str">
        <f>"รวมค่า"&amp;B75</f>
        <v>รวมค่างานโครงสร้าง LEVEL+1.50</v>
      </c>
      <c r="C90" s="391"/>
      <c r="D90" s="357"/>
      <c r="E90" s="451"/>
      <c r="F90" s="431">
        <f>SUM(F76:F89)</f>
        <v>0</v>
      </c>
      <c r="G90" s="360"/>
      <c r="H90" s="299">
        <f>SUM(H76:H89)</f>
        <v>0</v>
      </c>
      <c r="I90" s="360">
        <f>SUM(I76:I89)</f>
        <v>0</v>
      </c>
      <c r="J90" s="357"/>
      <c r="K90" s="331"/>
      <c r="L90" s="201"/>
      <c r="M90" s="331"/>
      <c r="N90" s="197"/>
      <c r="O90" s="197"/>
      <c r="P90" s="197"/>
    </row>
    <row r="91" spans="1:16" ht="20.100000000000001" customHeight="1">
      <c r="A91" s="375"/>
      <c r="B91" s="371"/>
      <c r="C91" s="391"/>
      <c r="D91" s="357"/>
      <c r="E91" s="451"/>
      <c r="F91" s="301"/>
      <c r="G91" s="301"/>
      <c r="H91" s="301"/>
      <c r="I91" s="301"/>
      <c r="J91" s="357"/>
      <c r="K91" s="331"/>
      <c r="L91" s="201"/>
      <c r="M91" s="331"/>
      <c r="N91" s="197"/>
      <c r="O91" s="197"/>
      <c r="P91" s="197"/>
    </row>
    <row r="92" spans="1:16" s="349" customFormat="1" ht="20.100000000000001" customHeight="1">
      <c r="A92" s="324" t="s">
        <v>210</v>
      </c>
      <c r="B92" s="386" t="s">
        <v>208</v>
      </c>
      <c r="C92" s="394"/>
      <c r="D92" s="366"/>
      <c r="E92" s="453"/>
      <c r="F92" s="408"/>
      <c r="G92" s="408"/>
      <c r="H92" s="408"/>
      <c r="I92" s="408"/>
      <c r="J92" s="366"/>
      <c r="K92" s="347"/>
      <c r="L92" s="198"/>
      <c r="M92" s="347"/>
      <c r="N92" s="348"/>
      <c r="O92" s="348"/>
      <c r="P92" s="348"/>
    </row>
    <row r="93" spans="1:16" ht="20.100000000000001" customHeight="1">
      <c r="A93" s="375"/>
      <c r="B93" s="385" t="s">
        <v>220</v>
      </c>
      <c r="C93" s="297">
        <v>4120</v>
      </c>
      <c r="D93" s="357" t="s">
        <v>183</v>
      </c>
      <c r="E93" s="451"/>
      <c r="F93" s="378"/>
      <c r="G93" s="383"/>
      <c r="H93" s="378"/>
      <c r="I93" s="378"/>
      <c r="J93" s="432"/>
      <c r="K93" s="331"/>
      <c r="L93" s="201"/>
      <c r="M93" s="331"/>
      <c r="N93" s="197"/>
      <c r="O93" s="197"/>
      <c r="P93" s="197"/>
    </row>
    <row r="94" spans="1:16" ht="20.100000000000001" customHeight="1">
      <c r="A94" s="375"/>
      <c r="B94" s="385" t="s">
        <v>219</v>
      </c>
      <c r="C94" s="297">
        <v>13817</v>
      </c>
      <c r="D94" s="357" t="s">
        <v>183</v>
      </c>
      <c r="E94" s="451"/>
      <c r="F94" s="378"/>
      <c r="G94" s="383"/>
      <c r="H94" s="378"/>
      <c r="I94" s="378"/>
      <c r="J94" s="432"/>
      <c r="K94" s="331"/>
      <c r="L94" s="201"/>
      <c r="M94" s="331"/>
      <c r="N94" s="197"/>
      <c r="O94" s="197"/>
      <c r="P94" s="197"/>
    </row>
    <row r="95" spans="1:16" ht="20.100000000000001" customHeight="1">
      <c r="A95" s="375"/>
      <c r="B95" s="385" t="s">
        <v>198</v>
      </c>
      <c r="C95" s="297">
        <v>45</v>
      </c>
      <c r="D95" s="357" t="s">
        <v>3</v>
      </c>
      <c r="E95" s="451"/>
      <c r="F95" s="378"/>
      <c r="G95" s="383"/>
      <c r="H95" s="378"/>
      <c r="I95" s="378"/>
      <c r="J95" s="432"/>
      <c r="K95" s="331"/>
      <c r="L95" s="201"/>
      <c r="M95" s="331"/>
      <c r="N95" s="197"/>
      <c r="O95" s="197"/>
      <c r="P95" s="197"/>
    </row>
    <row r="96" spans="1:16" ht="20.100000000000001" customHeight="1">
      <c r="A96" s="375"/>
      <c r="B96" s="385" t="s">
        <v>209</v>
      </c>
      <c r="C96" s="297">
        <v>308</v>
      </c>
      <c r="D96" s="357" t="s">
        <v>3</v>
      </c>
      <c r="E96" s="451"/>
      <c r="F96" s="378"/>
      <c r="G96" s="383"/>
      <c r="H96" s="378"/>
      <c r="I96" s="378"/>
      <c r="J96" s="432"/>
      <c r="K96" s="331"/>
      <c r="L96" s="201"/>
      <c r="M96" s="331"/>
      <c r="N96" s="197"/>
      <c r="O96" s="197"/>
      <c r="P96" s="197"/>
    </row>
    <row r="97" spans="1:16" ht="20.100000000000001" customHeight="1">
      <c r="A97" s="375"/>
      <c r="B97" s="385" t="s">
        <v>199</v>
      </c>
      <c r="C97" s="297">
        <v>40</v>
      </c>
      <c r="D97" s="357" t="s">
        <v>177</v>
      </c>
      <c r="E97" s="450"/>
      <c r="F97" s="378"/>
      <c r="G97" s="383"/>
      <c r="H97" s="378"/>
      <c r="I97" s="378"/>
      <c r="J97" s="432"/>
      <c r="K97" s="331"/>
      <c r="L97" s="201"/>
      <c r="M97" s="331"/>
      <c r="N97" s="197"/>
      <c r="O97" s="197"/>
      <c r="P97" s="197"/>
    </row>
    <row r="98" spans="1:16" ht="20.100000000000001" customHeight="1">
      <c r="A98" s="375"/>
      <c r="B98" s="385" t="s">
        <v>184</v>
      </c>
      <c r="C98" s="297">
        <v>2508</v>
      </c>
      <c r="D98" s="357" t="s">
        <v>183</v>
      </c>
      <c r="E98" s="451"/>
      <c r="F98" s="378"/>
      <c r="G98" s="383"/>
      <c r="H98" s="378"/>
      <c r="I98" s="378"/>
      <c r="J98" s="432"/>
      <c r="K98" s="331"/>
      <c r="L98" s="201"/>
      <c r="M98" s="331"/>
      <c r="N98" s="197"/>
      <c r="O98" s="197"/>
      <c r="P98" s="197"/>
    </row>
    <row r="99" spans="1:16" ht="20.100000000000001" customHeight="1">
      <c r="A99" s="375"/>
      <c r="B99" s="385" t="s">
        <v>185</v>
      </c>
      <c r="C99" s="297">
        <v>41</v>
      </c>
      <c r="D99" s="357" t="s">
        <v>183</v>
      </c>
      <c r="E99" s="451"/>
      <c r="F99" s="378"/>
      <c r="G99" s="383"/>
      <c r="H99" s="378"/>
      <c r="I99" s="378"/>
      <c r="J99" s="432"/>
      <c r="K99" s="331"/>
      <c r="L99" s="201"/>
      <c r="M99" s="331"/>
      <c r="N99" s="197"/>
      <c r="O99" s="197"/>
      <c r="P99" s="197"/>
    </row>
    <row r="100" spans="1:16" ht="20.100000000000001" customHeight="1">
      <c r="A100" s="375"/>
      <c r="B100" s="385" t="s">
        <v>187</v>
      </c>
      <c r="C100" s="297">
        <v>6</v>
      </c>
      <c r="D100" s="357" t="s">
        <v>183</v>
      </c>
      <c r="E100" s="451"/>
      <c r="F100" s="378"/>
      <c r="G100" s="383"/>
      <c r="H100" s="378"/>
      <c r="I100" s="378"/>
      <c r="J100" s="432"/>
      <c r="K100" s="331"/>
      <c r="L100" s="201"/>
      <c r="M100" s="331"/>
      <c r="N100" s="197"/>
      <c r="O100" s="197"/>
      <c r="P100" s="197"/>
    </row>
    <row r="101" spans="1:16" ht="20.100000000000001" customHeight="1">
      <c r="A101" s="375"/>
      <c r="B101" s="385" t="s">
        <v>188</v>
      </c>
      <c r="C101" s="297">
        <v>133</v>
      </c>
      <c r="D101" s="357" t="s">
        <v>3</v>
      </c>
      <c r="E101" s="451"/>
      <c r="F101" s="378"/>
      <c r="G101" s="383"/>
      <c r="H101" s="378"/>
      <c r="I101" s="378"/>
      <c r="J101" s="432"/>
      <c r="K101" s="331"/>
      <c r="L101" s="201"/>
      <c r="M101" s="331"/>
      <c r="N101" s="197"/>
      <c r="O101" s="197"/>
      <c r="P101" s="197"/>
    </row>
    <row r="102" spans="1:16" ht="20.100000000000001" customHeight="1">
      <c r="A102" s="375"/>
      <c r="B102" s="385" t="s">
        <v>189</v>
      </c>
      <c r="C102" s="297">
        <v>40</v>
      </c>
      <c r="D102" s="357" t="s">
        <v>3</v>
      </c>
      <c r="E102" s="451"/>
      <c r="F102" s="378"/>
      <c r="G102" s="383"/>
      <c r="H102" s="378"/>
      <c r="I102" s="378"/>
      <c r="J102" s="432"/>
      <c r="K102" s="331"/>
      <c r="L102" s="201"/>
      <c r="M102" s="331"/>
      <c r="N102" s="197"/>
      <c r="O102" s="197"/>
      <c r="P102" s="197"/>
    </row>
    <row r="103" spans="1:16" ht="20.100000000000001" customHeight="1">
      <c r="A103" s="375"/>
      <c r="B103" s="379" t="s">
        <v>190</v>
      </c>
      <c r="C103" s="415">
        <v>40</v>
      </c>
      <c r="D103" s="380" t="s">
        <v>183</v>
      </c>
      <c r="E103" s="450"/>
      <c r="F103" s="378"/>
      <c r="G103" s="407"/>
      <c r="H103" s="378"/>
      <c r="I103" s="378"/>
      <c r="J103" s="432"/>
      <c r="K103" s="331"/>
      <c r="L103" s="201"/>
      <c r="M103" s="331"/>
      <c r="N103" s="197"/>
      <c r="O103" s="197"/>
      <c r="P103" s="197"/>
    </row>
    <row r="104" spans="1:16" ht="20.100000000000001" customHeight="1">
      <c r="A104" s="375"/>
      <c r="B104" s="379"/>
      <c r="C104" s="382"/>
      <c r="D104" s="380"/>
      <c r="E104" s="407"/>
      <c r="F104" s="378"/>
      <c r="G104" s="407"/>
      <c r="H104" s="378"/>
      <c r="I104" s="378"/>
      <c r="J104" s="357"/>
      <c r="K104" s="331"/>
      <c r="L104" s="201"/>
      <c r="M104" s="331"/>
      <c r="N104" s="197"/>
      <c r="O104" s="197"/>
      <c r="P104" s="197"/>
    </row>
    <row r="105" spans="1:16" ht="20.100000000000001" customHeight="1">
      <c r="A105" s="375"/>
      <c r="B105" s="371" t="str">
        <f>"รวมค่า"&amp;B92</f>
        <v>รวมค่างานโครงสร้าง หลังคา</v>
      </c>
      <c r="C105" s="391"/>
      <c r="D105" s="357"/>
      <c r="E105" s="383"/>
      <c r="F105" s="301">
        <f>SUM(F93:F104)</f>
        <v>0</v>
      </c>
      <c r="G105" s="301"/>
      <c r="H105" s="301">
        <f>SUM(H93:H104)</f>
        <v>0</v>
      </c>
      <c r="I105" s="301">
        <f>SUM(I93:I104)</f>
        <v>0</v>
      </c>
      <c r="J105" s="357"/>
      <c r="K105" s="331"/>
      <c r="L105" s="201"/>
      <c r="M105" s="331"/>
      <c r="N105" s="197"/>
      <c r="O105" s="197"/>
      <c r="P105" s="197"/>
    </row>
    <row r="106" spans="1:16" ht="19.5" customHeight="1">
      <c r="A106" s="353"/>
      <c r="B106" s="387"/>
      <c r="C106" s="395"/>
      <c r="D106" s="388"/>
      <c r="E106" s="390"/>
      <c r="F106" s="389"/>
      <c r="G106" s="390"/>
      <c r="H106" s="389"/>
      <c r="I106" s="389"/>
      <c r="J106" s="357"/>
      <c r="K106" s="332"/>
      <c r="L106" s="190"/>
      <c r="M106" s="190"/>
      <c r="N106" s="197"/>
      <c r="O106" s="197"/>
      <c r="P106" s="197"/>
    </row>
    <row r="107" spans="1:16" ht="20.100000000000001" customHeight="1">
      <c r="A107" s="195"/>
      <c r="B107" s="361"/>
      <c r="C107" s="400"/>
      <c r="D107" s="195"/>
      <c r="E107" s="409"/>
      <c r="F107" s="411"/>
      <c r="G107" s="362"/>
      <c r="H107" s="362"/>
      <c r="I107" s="362"/>
      <c r="J107" s="194"/>
      <c r="K107" s="333"/>
    </row>
    <row r="113" spans="2:10" ht="20.100000000000001" customHeight="1">
      <c r="B113" s="202"/>
      <c r="C113" s="402"/>
      <c r="D113" s="115"/>
      <c r="E113" s="410"/>
      <c r="F113" s="412"/>
      <c r="G113" s="410"/>
      <c r="H113" s="113"/>
      <c r="I113" s="113"/>
      <c r="J113" s="114"/>
    </row>
    <row r="114" spans="2:10" ht="20.100000000000001" customHeight="1">
      <c r="B114" s="202"/>
      <c r="C114" s="402"/>
      <c r="D114" s="115"/>
      <c r="E114" s="410"/>
      <c r="F114" s="412"/>
      <c r="G114" s="410"/>
      <c r="H114" s="113"/>
      <c r="I114" s="113"/>
      <c r="J114" s="114"/>
    </row>
  </sheetData>
  <mergeCells count="14">
    <mergeCell ref="A19:C19"/>
    <mergeCell ref="I8:I9"/>
    <mergeCell ref="J8:J9"/>
    <mergeCell ref="A1:J1"/>
    <mergeCell ref="A3:J3"/>
    <mergeCell ref="A4:J4"/>
    <mergeCell ref="A6:J6"/>
    <mergeCell ref="A8:A9"/>
    <mergeCell ref="B8:B9"/>
    <mergeCell ref="C8:C9"/>
    <mergeCell ref="D8:D9"/>
    <mergeCell ref="E8:F8"/>
    <mergeCell ref="G8:H8"/>
    <mergeCell ref="A5:J5"/>
  </mergeCells>
  <printOptions horizontalCentered="1"/>
  <pageMargins left="0.43307086614173229" right="3.937007874015748E-2" top="0.51181102362204722" bottom="0.62992125984251968" header="0.31496062992125984" footer="0.31496062992125984"/>
  <pageSetup paperSize="9" scale="85" fitToHeight="0" orientation="landscape" horizontalDpi="300" verticalDpi="300" r:id="rId1"/>
  <headerFooter alignWithMargins="0">
    <oddHeader>&amp;R&amp;"TH SarabunPSK,Regular"&amp;14แบบ ปร.4  ST แผ่นที่ &amp;P / &amp;N</oddHeader>
  </headerFooter>
  <rowBreaks count="5" manualBreakCount="5">
    <brk id="19" max="9" man="1"/>
    <brk id="39" max="9" man="1"/>
    <brk id="58" max="9" man="1"/>
    <brk id="74" max="9" man="1"/>
    <brk id="9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X151"/>
  <sheetViews>
    <sheetView view="pageBreakPreview" topLeftCell="A56" zoomScaleNormal="100" zoomScaleSheetLayoutView="100" zoomScalePageLayoutView="90" workbookViewId="0">
      <selection activeCell="M29" sqref="M29"/>
    </sheetView>
  </sheetViews>
  <sheetFormatPr defaultRowHeight="20.100000000000001" customHeight="1"/>
  <cols>
    <col min="1" max="1" width="8.7109375" style="193" customWidth="1"/>
    <col min="2" max="2" width="51.42578125" style="192" customWidth="1"/>
    <col min="3" max="3" width="10.7109375" style="283" customWidth="1"/>
    <col min="4" max="4" width="8.42578125" style="284" customWidth="1"/>
    <col min="5" max="9" width="15.7109375" style="285" customWidth="1"/>
    <col min="10" max="10" width="13.5703125" style="282" bestFit="1" customWidth="1"/>
    <col min="11" max="11" width="16" style="192" customWidth="1"/>
    <col min="12" max="12" width="20.28515625" style="192" customWidth="1"/>
    <col min="13" max="13" width="12.85546875" style="192" customWidth="1"/>
    <col min="14" max="14" width="15.5703125" style="192" customWidth="1"/>
    <col min="15" max="15" width="15" style="192" customWidth="1"/>
    <col min="16" max="16384" width="9.140625" style="192"/>
  </cols>
  <sheetData>
    <row r="1" spans="1:50" s="204" customFormat="1" ht="20.100000000000001" customHeight="1" thickBot="1">
      <c r="A1" s="481" t="s">
        <v>132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50" s="204" customFormat="1" ht="20.100000000000001" customHeight="1" thickTop="1">
      <c r="A2" s="110"/>
      <c r="B2" s="110"/>
      <c r="C2" s="117"/>
      <c r="D2" s="108"/>
      <c r="E2" s="109"/>
      <c r="F2" s="109"/>
      <c r="G2" s="109"/>
      <c r="H2" s="109"/>
      <c r="I2" s="109"/>
      <c r="J2" s="110"/>
    </row>
    <row r="3" spans="1:50" s="204" customFormat="1" ht="20.100000000000001" customHeight="1">
      <c r="A3" s="492" t="str">
        <f>หน้าปก!$B$19</f>
        <v>โครงการก่อสร้างห้องปั้มดับเพลิงอาคารหอประชุม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50" s="204" customFormat="1" ht="20.100000000000001" customHeight="1">
      <c r="A4" s="492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50" s="204" customFormat="1" ht="20.100000000000001" customHeight="1">
      <c r="A5" s="492" t="str">
        <f>หน้าปก!$B$21</f>
        <v>เจ้าของโครงการ : มหาวิทยาลัยราชภัฏอุดรธานี</v>
      </c>
      <c r="B5" s="492"/>
      <c r="C5" s="492"/>
      <c r="D5" s="492"/>
      <c r="E5" s="492"/>
      <c r="F5" s="492"/>
      <c r="G5" s="492"/>
      <c r="H5" s="492"/>
      <c r="I5" s="492"/>
      <c r="J5" s="492"/>
    </row>
    <row r="6" spans="1:50" s="204" customFormat="1" ht="20.100000000000001" customHeight="1">
      <c r="A6" s="492" t="str">
        <f>"คำนวณราคาเมื่อวันที่ "&amp;TEXT(หน้าปก!G24,"[$-th-TH,107]ว ดดดด ปปปป ")</f>
        <v xml:space="preserve">คำนวณราคาเมื่อวันที่ 20 สิงหาคม 2563 </v>
      </c>
      <c r="B6" s="492"/>
      <c r="C6" s="492"/>
      <c r="D6" s="492"/>
      <c r="E6" s="492"/>
      <c r="F6" s="492"/>
      <c r="G6" s="492"/>
      <c r="H6" s="492"/>
      <c r="I6" s="492"/>
      <c r="J6" s="492"/>
    </row>
    <row r="7" spans="1:50" ht="20.100000000000001" customHeight="1">
      <c r="A7" s="190"/>
      <c r="B7" s="190"/>
      <c r="C7" s="205"/>
      <c r="D7" s="206"/>
      <c r="E7" s="207"/>
      <c r="F7" s="207"/>
      <c r="G7" s="207"/>
      <c r="H7" s="207"/>
      <c r="I7" s="207"/>
      <c r="J7" s="208"/>
    </row>
    <row r="8" spans="1:50" s="193" customFormat="1" ht="20.100000000000001" customHeight="1">
      <c r="A8" s="490" t="s">
        <v>19</v>
      </c>
      <c r="B8" s="490" t="s">
        <v>4</v>
      </c>
      <c r="C8" s="495" t="s">
        <v>20</v>
      </c>
      <c r="D8" s="495" t="s">
        <v>1</v>
      </c>
      <c r="E8" s="494" t="s">
        <v>21</v>
      </c>
      <c r="F8" s="494"/>
      <c r="G8" s="494" t="s">
        <v>22</v>
      </c>
      <c r="H8" s="494"/>
      <c r="I8" s="491" t="s">
        <v>23</v>
      </c>
      <c r="J8" s="496" t="s">
        <v>13</v>
      </c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</row>
    <row r="9" spans="1:50" s="193" customFormat="1" ht="20.100000000000001" customHeight="1">
      <c r="A9" s="490"/>
      <c r="B9" s="490"/>
      <c r="C9" s="495"/>
      <c r="D9" s="495"/>
      <c r="E9" s="439" t="s">
        <v>24</v>
      </c>
      <c r="F9" s="439" t="s">
        <v>12</v>
      </c>
      <c r="G9" s="439" t="s">
        <v>24</v>
      </c>
      <c r="H9" s="351" t="s">
        <v>12</v>
      </c>
      <c r="I9" s="491"/>
      <c r="J9" s="496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</row>
    <row r="10" spans="1:50" ht="20.100000000000001" customHeight="1">
      <c r="A10" s="302"/>
      <c r="B10" s="302" t="s">
        <v>27</v>
      </c>
      <c r="C10" s="303"/>
      <c r="D10" s="304"/>
      <c r="E10" s="305"/>
      <c r="F10" s="305"/>
      <c r="G10" s="305"/>
      <c r="H10" s="305"/>
      <c r="I10" s="305"/>
      <c r="J10" s="352" t="s">
        <v>25</v>
      </c>
    </row>
    <row r="11" spans="1:50" ht="20.100000000000001" customHeight="1">
      <c r="A11" s="353">
        <f>A22</f>
        <v>1.2</v>
      </c>
      <c r="B11" s="298" t="str">
        <f>B22</f>
        <v>งานสถาปัตยกรรม</v>
      </c>
      <c r="C11" s="295"/>
      <c r="D11" s="296"/>
      <c r="E11" s="297"/>
      <c r="F11" s="299"/>
      <c r="G11" s="299"/>
      <c r="H11" s="299"/>
      <c r="I11" s="299"/>
      <c r="J11" s="354"/>
    </row>
    <row r="12" spans="1:50" ht="20.100000000000001" customHeight="1">
      <c r="A12" s="353" t="str">
        <f>A23</f>
        <v>1.2.1</v>
      </c>
      <c r="B12" s="298" t="str">
        <f>B23</f>
        <v>งานผนัง</v>
      </c>
      <c r="C12" s="295"/>
      <c r="D12" s="296" t="s">
        <v>2</v>
      </c>
      <c r="E12" s="297"/>
      <c r="F12" s="299">
        <f>F31</f>
        <v>0</v>
      </c>
      <c r="G12" s="299"/>
      <c r="H12" s="299">
        <f>H31</f>
        <v>0</v>
      </c>
      <c r="I12" s="299">
        <f>I31</f>
        <v>0</v>
      </c>
      <c r="J12" s="355" t="e">
        <f>I12/$I$21</f>
        <v>#DIV/0!</v>
      </c>
    </row>
    <row r="13" spans="1:50" ht="20.100000000000001" customHeight="1">
      <c r="A13" s="353" t="str">
        <f>A33</f>
        <v>1.2.2</v>
      </c>
      <c r="B13" s="300" t="str">
        <f>B33</f>
        <v>งานพื้น</v>
      </c>
      <c r="C13" s="295"/>
      <c r="D13" s="296" t="s">
        <v>2</v>
      </c>
      <c r="E13" s="297"/>
      <c r="F13" s="299">
        <f>F40</f>
        <v>0</v>
      </c>
      <c r="G13" s="299"/>
      <c r="H13" s="299">
        <f>H40</f>
        <v>0</v>
      </c>
      <c r="I13" s="299">
        <f>I40</f>
        <v>0</v>
      </c>
      <c r="J13" s="355" t="e">
        <f t="shared" ref="J13:J19" si="0">I13/$I$21</f>
        <v>#DIV/0!</v>
      </c>
    </row>
    <row r="14" spans="1:50" ht="20.100000000000001" customHeight="1">
      <c r="A14" s="353" t="str">
        <f>A42</f>
        <v>1.2.3</v>
      </c>
      <c r="B14" s="300" t="str">
        <f>B42</f>
        <v>งานสุขภัณฑ์และอุปกรณ์ประกอบ</v>
      </c>
      <c r="C14" s="295"/>
      <c r="D14" s="296" t="s">
        <v>2</v>
      </c>
      <c r="E14" s="297"/>
      <c r="F14" s="299">
        <f>F45</f>
        <v>0</v>
      </c>
      <c r="G14" s="299"/>
      <c r="H14" s="299">
        <f>H45</f>
        <v>0</v>
      </c>
      <c r="I14" s="299">
        <f>I45</f>
        <v>0</v>
      </c>
      <c r="J14" s="355" t="e">
        <f t="shared" si="0"/>
        <v>#DIV/0!</v>
      </c>
    </row>
    <row r="15" spans="1:50" ht="20.100000000000001" customHeight="1">
      <c r="A15" s="353" t="str">
        <f>A47</f>
        <v>1.2.4</v>
      </c>
      <c r="B15" s="300" t="str">
        <f>B47</f>
        <v>งานฝ้าเพดาน</v>
      </c>
      <c r="C15" s="295"/>
      <c r="D15" s="296" t="s">
        <v>2</v>
      </c>
      <c r="E15" s="297"/>
      <c r="F15" s="299">
        <f>F50</f>
        <v>0</v>
      </c>
      <c r="G15" s="299"/>
      <c r="H15" s="299">
        <f>H50</f>
        <v>0</v>
      </c>
      <c r="I15" s="299">
        <f>I50</f>
        <v>0</v>
      </c>
      <c r="J15" s="355" t="e">
        <f t="shared" si="0"/>
        <v>#DIV/0!</v>
      </c>
    </row>
    <row r="16" spans="1:50" ht="20.100000000000001" customHeight="1">
      <c r="A16" s="353" t="str">
        <f>A52</f>
        <v>1.2.5</v>
      </c>
      <c r="B16" s="300" t="str">
        <f>B52</f>
        <v>งานประตู หน้าต่าง</v>
      </c>
      <c r="C16" s="295"/>
      <c r="D16" s="296" t="s">
        <v>2</v>
      </c>
      <c r="E16" s="297"/>
      <c r="F16" s="299">
        <f>F57</f>
        <v>0</v>
      </c>
      <c r="G16" s="299"/>
      <c r="H16" s="299">
        <f>H57</f>
        <v>0</v>
      </c>
      <c r="I16" s="299">
        <f>I57</f>
        <v>0</v>
      </c>
      <c r="J16" s="355" t="e">
        <f t="shared" si="0"/>
        <v>#DIV/0!</v>
      </c>
    </row>
    <row r="17" spans="1:20" ht="20.100000000000001" customHeight="1">
      <c r="A17" s="353" t="str">
        <f>A59</f>
        <v>1.2.6</v>
      </c>
      <c r="B17" s="300" t="str">
        <f>B59</f>
        <v>งานบันได</v>
      </c>
      <c r="C17" s="295"/>
      <c r="D17" s="296" t="s">
        <v>2</v>
      </c>
      <c r="E17" s="297"/>
      <c r="F17" s="299">
        <f>F62</f>
        <v>0</v>
      </c>
      <c r="G17" s="299"/>
      <c r="H17" s="299">
        <f>H62</f>
        <v>0</v>
      </c>
      <c r="I17" s="299">
        <f>I62</f>
        <v>0</v>
      </c>
      <c r="J17" s="355" t="e">
        <f t="shared" si="0"/>
        <v>#DIV/0!</v>
      </c>
    </row>
    <row r="18" spans="1:20" ht="20.100000000000001" customHeight="1">
      <c r="A18" s="353" t="str">
        <f>A64</f>
        <v>1.2.7</v>
      </c>
      <c r="B18" s="300" t="str">
        <f>B64</f>
        <v>งานทาสี</v>
      </c>
      <c r="C18" s="295"/>
      <c r="D18" s="296" t="s">
        <v>2</v>
      </c>
      <c r="E18" s="297"/>
      <c r="F18" s="299">
        <f>F74</f>
        <v>0</v>
      </c>
      <c r="G18" s="299"/>
      <c r="H18" s="299">
        <f>H74</f>
        <v>0</v>
      </c>
      <c r="I18" s="299">
        <f>I74</f>
        <v>0</v>
      </c>
      <c r="J18" s="355" t="e">
        <f t="shared" si="0"/>
        <v>#DIV/0!</v>
      </c>
    </row>
    <row r="19" spans="1:20" ht="20.100000000000001" customHeight="1">
      <c r="A19" s="353" t="str">
        <f>A76</f>
        <v>1.2.8</v>
      </c>
      <c r="B19" s="300" t="str">
        <f>B76</f>
        <v>งานเบ็ดเตล็ด</v>
      </c>
      <c r="C19" s="295"/>
      <c r="D19" s="296" t="s">
        <v>2</v>
      </c>
      <c r="E19" s="297"/>
      <c r="F19" s="299">
        <f>F80</f>
        <v>0</v>
      </c>
      <c r="G19" s="299"/>
      <c r="H19" s="299">
        <f>H80</f>
        <v>0</v>
      </c>
      <c r="I19" s="299">
        <f>I80</f>
        <v>0</v>
      </c>
      <c r="J19" s="355" t="e">
        <f t="shared" si="0"/>
        <v>#DIV/0!</v>
      </c>
    </row>
    <row r="20" spans="1:20" ht="20.100000000000001" customHeight="1">
      <c r="A20" s="356"/>
      <c r="B20" s="301"/>
      <c r="C20" s="295"/>
      <c r="D20" s="291"/>
      <c r="E20" s="297"/>
      <c r="F20" s="299"/>
      <c r="G20" s="299"/>
      <c r="H20" s="299"/>
      <c r="I20" s="299"/>
      <c r="J20" s="355"/>
      <c r="K20" s="197"/>
      <c r="L20" s="197"/>
      <c r="M20" s="197"/>
      <c r="N20" s="197"/>
      <c r="O20" s="197"/>
      <c r="P20" s="197"/>
      <c r="Q20" s="197"/>
      <c r="R20" s="197"/>
      <c r="S20" s="197"/>
      <c r="T20" s="197"/>
    </row>
    <row r="21" spans="1:20" ht="20.100000000000001" customHeight="1">
      <c r="A21" s="357"/>
      <c r="B21" s="356" t="s">
        <v>29</v>
      </c>
      <c r="C21" s="295"/>
      <c r="D21" s="296"/>
      <c r="E21" s="297"/>
      <c r="F21" s="299">
        <f>SUM(F11:F20)</f>
        <v>0</v>
      </c>
      <c r="G21" s="299"/>
      <c r="H21" s="299">
        <f>SUM(H11:H20)</f>
        <v>0</v>
      </c>
      <c r="I21" s="299">
        <f>SUM(I11:I20)</f>
        <v>0</v>
      </c>
      <c r="J21" s="358" t="e">
        <f>SUM(J12:J19)</f>
        <v>#DIV/0!</v>
      </c>
      <c r="K21" s="197"/>
      <c r="L21" s="197"/>
      <c r="M21" s="197"/>
      <c r="N21" s="197"/>
      <c r="O21" s="197"/>
      <c r="P21" s="197"/>
      <c r="Q21" s="197"/>
      <c r="R21" s="197"/>
      <c r="S21" s="197"/>
      <c r="T21" s="197"/>
    </row>
    <row r="22" spans="1:20" ht="20.100000000000001" customHeight="1">
      <c r="A22" s="209">
        <v>1.2</v>
      </c>
      <c r="B22" s="210" t="s">
        <v>92</v>
      </c>
      <c r="C22" s="211"/>
      <c r="D22" s="212"/>
      <c r="E22" s="213"/>
      <c r="F22" s="214"/>
      <c r="G22" s="214"/>
      <c r="H22" s="214"/>
      <c r="I22" s="214"/>
      <c r="J22" s="215"/>
      <c r="K22" s="197"/>
      <c r="L22" s="197"/>
      <c r="M22" s="197"/>
      <c r="N22" s="197"/>
      <c r="O22" s="197"/>
      <c r="P22" s="197"/>
      <c r="Q22" s="197"/>
      <c r="R22" s="197"/>
      <c r="S22" s="197"/>
      <c r="T22" s="197"/>
    </row>
    <row r="23" spans="1:20" s="200" customFormat="1" ht="20.100000000000001" customHeight="1">
      <c r="A23" s="216" t="s">
        <v>108</v>
      </c>
      <c r="B23" s="217" t="s">
        <v>107</v>
      </c>
      <c r="C23" s="218"/>
      <c r="D23" s="219"/>
      <c r="E23" s="220"/>
      <c r="F23" s="221"/>
      <c r="G23" s="221"/>
      <c r="H23" s="221"/>
      <c r="I23" s="221"/>
      <c r="J23" s="222"/>
      <c r="K23" s="199"/>
      <c r="L23" s="199"/>
      <c r="M23" s="199"/>
      <c r="N23" s="199"/>
      <c r="O23" s="199"/>
      <c r="P23" s="199"/>
      <c r="Q23" s="199"/>
      <c r="R23" s="199"/>
      <c r="S23" s="199"/>
      <c r="T23" s="199"/>
    </row>
    <row r="24" spans="1:20" ht="20.100000000000001" customHeight="1">
      <c r="A24" s="310"/>
      <c r="B24" s="315" t="s">
        <v>145</v>
      </c>
      <c r="C24" s="311">
        <v>345</v>
      </c>
      <c r="D24" s="226" t="s">
        <v>3</v>
      </c>
      <c r="E24" s="313"/>
      <c r="F24" s="227"/>
      <c r="G24" s="313"/>
      <c r="H24" s="228"/>
      <c r="I24" s="228"/>
      <c r="J24" s="314"/>
      <c r="K24" s="197"/>
      <c r="L24" s="416"/>
      <c r="M24" s="332"/>
      <c r="N24" s="416"/>
      <c r="O24" s="332"/>
      <c r="P24" s="197"/>
      <c r="Q24" s="197"/>
      <c r="R24" s="197"/>
      <c r="S24" s="197"/>
      <c r="T24" s="197"/>
    </row>
    <row r="25" spans="1:20" ht="20.100000000000001" customHeight="1">
      <c r="A25" s="310"/>
      <c r="B25" s="315" t="s">
        <v>146</v>
      </c>
      <c r="C25" s="311">
        <v>91</v>
      </c>
      <c r="D25" s="226" t="s">
        <v>3</v>
      </c>
      <c r="E25" s="313"/>
      <c r="F25" s="227"/>
      <c r="G25" s="313"/>
      <c r="H25" s="228"/>
      <c r="I25" s="228"/>
      <c r="J25" s="314"/>
      <c r="K25" s="197"/>
      <c r="L25" s="416"/>
      <c r="M25" s="332"/>
      <c r="N25" s="416"/>
      <c r="O25" s="332"/>
      <c r="P25" s="197"/>
      <c r="Q25" s="197"/>
      <c r="R25" s="197"/>
      <c r="S25" s="197"/>
      <c r="T25" s="197"/>
    </row>
    <row r="26" spans="1:20" ht="20.100000000000001" customHeight="1">
      <c r="A26" s="310"/>
      <c r="B26" s="315" t="s">
        <v>147</v>
      </c>
      <c r="C26" s="311">
        <v>41</v>
      </c>
      <c r="D26" s="226" t="s">
        <v>3</v>
      </c>
      <c r="E26" s="313"/>
      <c r="F26" s="227"/>
      <c r="G26" s="313"/>
      <c r="H26" s="228"/>
      <c r="I26" s="228"/>
      <c r="J26" s="314"/>
      <c r="K26" s="197"/>
      <c r="L26" s="416"/>
      <c r="M26" s="332"/>
      <c r="N26" s="416"/>
      <c r="O26" s="332"/>
      <c r="P26" s="197"/>
      <c r="Q26" s="197"/>
      <c r="R26" s="197"/>
      <c r="S26" s="197"/>
      <c r="T26" s="197"/>
    </row>
    <row r="27" spans="1:20" ht="20.100000000000001" customHeight="1">
      <c r="A27" s="310"/>
      <c r="B27" s="315" t="s">
        <v>148</v>
      </c>
      <c r="C27" s="311">
        <v>954</v>
      </c>
      <c r="D27" s="226" t="s">
        <v>3</v>
      </c>
      <c r="E27" s="313"/>
      <c r="F27" s="227"/>
      <c r="G27" s="313"/>
      <c r="H27" s="228"/>
      <c r="I27" s="228"/>
      <c r="J27" s="314"/>
      <c r="K27" s="197"/>
      <c r="L27" s="416"/>
      <c r="M27" s="332"/>
      <c r="N27" s="416"/>
      <c r="O27" s="332"/>
      <c r="P27" s="197"/>
      <c r="Q27" s="197"/>
      <c r="R27" s="197"/>
      <c r="S27" s="197"/>
      <c r="T27" s="197"/>
    </row>
    <row r="28" spans="1:20" ht="20.100000000000001" customHeight="1">
      <c r="A28" s="310"/>
      <c r="B28" s="315" t="s">
        <v>221</v>
      </c>
      <c r="C28" s="311">
        <v>315</v>
      </c>
      <c r="D28" s="312" t="s">
        <v>137</v>
      </c>
      <c r="E28" s="313"/>
      <c r="F28" s="227"/>
      <c r="G28" s="313"/>
      <c r="H28" s="228"/>
      <c r="I28" s="228"/>
      <c r="J28" s="314"/>
      <c r="K28" s="197"/>
      <c r="L28" s="416"/>
      <c r="M28" s="332"/>
      <c r="N28" s="416"/>
      <c r="O28" s="332"/>
      <c r="P28" s="197"/>
      <c r="Q28" s="197"/>
      <c r="R28" s="197"/>
      <c r="S28" s="197"/>
      <c r="T28" s="197"/>
    </row>
    <row r="29" spans="1:20" ht="20.100000000000001" customHeight="1">
      <c r="A29" s="310"/>
      <c r="B29" s="340" t="s">
        <v>149</v>
      </c>
      <c r="C29" s="311">
        <v>674</v>
      </c>
      <c r="D29" s="312" t="s">
        <v>137</v>
      </c>
      <c r="E29" s="313"/>
      <c r="F29" s="227"/>
      <c r="G29" s="313"/>
      <c r="H29" s="228"/>
      <c r="I29" s="228"/>
      <c r="J29" s="314"/>
      <c r="K29" s="197"/>
      <c r="L29" s="416"/>
      <c r="M29" s="332"/>
      <c r="N29" s="416"/>
      <c r="O29" s="332"/>
      <c r="P29" s="197"/>
      <c r="Q29" s="197"/>
      <c r="R29" s="197"/>
      <c r="S29" s="197"/>
      <c r="T29" s="197"/>
    </row>
    <row r="30" spans="1:20" ht="20.100000000000001" customHeight="1">
      <c r="A30" s="230"/>
      <c r="B30" s="231"/>
      <c r="C30" s="232"/>
      <c r="D30" s="233"/>
      <c r="E30" s="234"/>
      <c r="F30" s="234"/>
      <c r="G30" s="234"/>
      <c r="H30" s="235"/>
      <c r="I30" s="235"/>
      <c r="J30" s="236"/>
      <c r="K30" s="197"/>
      <c r="L30" s="197"/>
      <c r="M30" s="197"/>
      <c r="N30" s="197"/>
      <c r="O30" s="197"/>
      <c r="P30" s="197"/>
      <c r="Q30" s="197"/>
      <c r="R30" s="197"/>
      <c r="S30" s="197"/>
      <c r="T30" s="197"/>
    </row>
    <row r="31" spans="1:20" ht="20.100000000000001" customHeight="1">
      <c r="A31" s="237"/>
      <c r="B31" s="238" t="s">
        <v>109</v>
      </c>
      <c r="C31" s="239"/>
      <c r="D31" s="240"/>
      <c r="E31" s="433"/>
      <c r="F31" s="241">
        <f>SUM(F24:F30)</f>
        <v>0</v>
      </c>
      <c r="G31" s="241"/>
      <c r="H31" s="242">
        <f>SUM(H24:H30)</f>
        <v>0</v>
      </c>
      <c r="I31" s="242">
        <f>SUM(I24:I30)</f>
        <v>0</v>
      </c>
      <c r="J31" s="243"/>
      <c r="K31" s="197"/>
      <c r="L31" s="197"/>
      <c r="M31" s="197"/>
      <c r="N31" s="197"/>
      <c r="O31" s="197"/>
      <c r="P31" s="197"/>
      <c r="Q31" s="197"/>
      <c r="R31" s="197"/>
      <c r="S31" s="197"/>
      <c r="T31" s="197"/>
    </row>
    <row r="32" spans="1:20" ht="20.100000000000001" customHeight="1">
      <c r="A32" s="209"/>
      <c r="B32" s="244"/>
      <c r="C32" s="245"/>
      <c r="D32" s="246"/>
      <c r="E32" s="247"/>
      <c r="F32" s="247"/>
      <c r="G32" s="247"/>
      <c r="H32" s="248"/>
      <c r="I32" s="248"/>
      <c r="J32" s="249"/>
      <c r="K32" s="197"/>
      <c r="L32" s="197"/>
      <c r="M32" s="197"/>
      <c r="N32" s="197"/>
      <c r="O32" s="197"/>
      <c r="P32" s="197"/>
      <c r="Q32" s="197"/>
      <c r="R32" s="197"/>
      <c r="S32" s="197"/>
      <c r="T32" s="197"/>
    </row>
    <row r="33" spans="1:20" s="200" customFormat="1" ht="20.100000000000001" customHeight="1">
      <c r="A33" s="216" t="s">
        <v>110</v>
      </c>
      <c r="B33" s="250" t="s">
        <v>111</v>
      </c>
      <c r="C33" s="251"/>
      <c r="D33" s="252"/>
      <c r="E33" s="253"/>
      <c r="F33" s="253"/>
      <c r="G33" s="253"/>
      <c r="H33" s="254"/>
      <c r="I33" s="254"/>
      <c r="J33" s="255"/>
      <c r="K33" s="199"/>
      <c r="L33" s="199"/>
      <c r="M33" s="199"/>
      <c r="N33" s="199"/>
      <c r="O33" s="199"/>
      <c r="P33" s="199"/>
      <c r="Q33" s="199"/>
      <c r="R33" s="199"/>
      <c r="S33" s="199"/>
      <c r="T33" s="199"/>
    </row>
    <row r="34" spans="1:20" ht="23.25" customHeight="1">
      <c r="A34" s="223"/>
      <c r="B34" s="256" t="s">
        <v>222</v>
      </c>
      <c r="C34" s="257">
        <v>317</v>
      </c>
      <c r="D34" s="226" t="s">
        <v>3</v>
      </c>
      <c r="E34" s="227"/>
      <c r="F34" s="227"/>
      <c r="G34" s="227"/>
      <c r="H34" s="228"/>
      <c r="I34" s="228"/>
      <c r="J34" s="258"/>
      <c r="K34" s="197"/>
      <c r="L34" s="416"/>
      <c r="M34" s="332"/>
      <c r="N34" s="416"/>
      <c r="O34" s="332"/>
      <c r="P34" s="197"/>
      <c r="Q34" s="197"/>
      <c r="R34" s="197"/>
      <c r="S34" s="197"/>
      <c r="T34" s="197"/>
    </row>
    <row r="35" spans="1:20" ht="23.25" customHeight="1">
      <c r="A35" s="223"/>
      <c r="B35" s="256" t="s">
        <v>225</v>
      </c>
      <c r="C35" s="257">
        <v>237</v>
      </c>
      <c r="D35" s="226" t="s">
        <v>3</v>
      </c>
      <c r="E35" s="227"/>
      <c r="F35" s="227"/>
      <c r="G35" s="227"/>
      <c r="H35" s="228"/>
      <c r="I35" s="228"/>
      <c r="J35" s="258"/>
      <c r="K35" s="197"/>
      <c r="L35" s="416"/>
      <c r="M35" s="332"/>
      <c r="N35" s="416"/>
      <c r="O35" s="332"/>
      <c r="P35" s="197"/>
      <c r="Q35" s="197"/>
      <c r="R35" s="197"/>
      <c r="S35" s="197"/>
      <c r="T35" s="197"/>
    </row>
    <row r="36" spans="1:20" ht="23.25" customHeight="1">
      <c r="A36" s="223"/>
      <c r="B36" s="256" t="s">
        <v>226</v>
      </c>
      <c r="C36" s="257">
        <v>214</v>
      </c>
      <c r="D36" s="226" t="s">
        <v>3</v>
      </c>
      <c r="E36" s="227"/>
      <c r="F36" s="227"/>
      <c r="G36" s="227"/>
      <c r="H36" s="228"/>
      <c r="I36" s="228"/>
      <c r="J36" s="258"/>
      <c r="K36" s="197"/>
      <c r="L36" s="416"/>
      <c r="M36" s="332"/>
      <c r="N36" s="416"/>
      <c r="O36" s="332"/>
      <c r="P36" s="197"/>
      <c r="Q36" s="197"/>
      <c r="R36" s="197"/>
      <c r="S36" s="197"/>
      <c r="T36" s="197"/>
    </row>
    <row r="37" spans="1:20" ht="23.25" customHeight="1">
      <c r="A37" s="230"/>
      <c r="B37" s="341" t="s">
        <v>223</v>
      </c>
      <c r="C37" s="232">
        <v>29</v>
      </c>
      <c r="D37" s="226" t="s">
        <v>3</v>
      </c>
      <c r="E37" s="227"/>
      <c r="F37" s="227"/>
      <c r="G37" s="227"/>
      <c r="H37" s="228"/>
      <c r="I37" s="228"/>
      <c r="J37" s="236"/>
      <c r="K37" s="197"/>
      <c r="L37" s="416"/>
      <c r="M37" s="332"/>
      <c r="N37" s="416"/>
      <c r="O37" s="332"/>
      <c r="P37" s="197"/>
      <c r="Q37" s="197"/>
      <c r="R37" s="197"/>
      <c r="S37" s="197"/>
      <c r="T37" s="197"/>
    </row>
    <row r="38" spans="1:20" ht="23.25" customHeight="1">
      <c r="A38" s="230"/>
      <c r="B38" s="341" t="s">
        <v>151</v>
      </c>
      <c r="C38" s="232">
        <v>19</v>
      </c>
      <c r="D38" s="226" t="s">
        <v>3</v>
      </c>
      <c r="E38" s="234"/>
      <c r="F38" s="227"/>
      <c r="G38" s="234"/>
      <c r="H38" s="228"/>
      <c r="I38" s="228"/>
      <c r="J38" s="236" t="s">
        <v>150</v>
      </c>
      <c r="K38" s="197"/>
      <c r="L38" s="416"/>
      <c r="M38" s="332"/>
      <c r="N38" s="416"/>
      <c r="O38" s="332"/>
      <c r="P38" s="197"/>
      <c r="Q38" s="197"/>
      <c r="R38" s="197"/>
      <c r="S38" s="197"/>
      <c r="T38" s="197"/>
    </row>
    <row r="39" spans="1:20" ht="20.100000000000001" customHeight="1">
      <c r="A39" s="230"/>
      <c r="B39" s="231"/>
      <c r="C39" s="232"/>
      <c r="D39" s="233"/>
      <c r="E39" s="234"/>
      <c r="F39" s="227"/>
      <c r="G39" s="234"/>
      <c r="H39" s="228"/>
      <c r="I39" s="228"/>
      <c r="J39" s="236"/>
      <c r="K39" s="197"/>
      <c r="L39" s="197"/>
      <c r="M39" s="197"/>
      <c r="N39" s="197"/>
      <c r="O39" s="197"/>
      <c r="P39" s="197"/>
      <c r="Q39" s="197"/>
      <c r="R39" s="197"/>
      <c r="S39" s="197"/>
      <c r="T39" s="197"/>
    </row>
    <row r="40" spans="1:20" ht="20.100000000000001" customHeight="1">
      <c r="A40" s="237"/>
      <c r="B40" s="238" t="s">
        <v>112</v>
      </c>
      <c r="C40" s="239"/>
      <c r="D40" s="240"/>
      <c r="E40" s="241"/>
      <c r="F40" s="241">
        <f>SUM(F34:F39)</f>
        <v>0</v>
      </c>
      <c r="G40" s="241"/>
      <c r="H40" s="242">
        <f>SUM(H34:H39)</f>
        <v>0</v>
      </c>
      <c r="I40" s="242">
        <f>SUM(I34:I39)</f>
        <v>0</v>
      </c>
      <c r="J40" s="259"/>
      <c r="K40" s="197"/>
      <c r="L40" s="197"/>
      <c r="M40" s="197"/>
      <c r="N40" s="197"/>
      <c r="O40" s="197"/>
      <c r="P40" s="197"/>
      <c r="Q40" s="197"/>
      <c r="R40" s="197"/>
      <c r="S40" s="197"/>
      <c r="T40" s="197"/>
    </row>
    <row r="41" spans="1:20" ht="20.100000000000001" customHeight="1">
      <c r="A41" s="209"/>
      <c r="B41" s="244"/>
      <c r="C41" s="245"/>
      <c r="D41" s="246"/>
      <c r="E41" s="247"/>
      <c r="F41" s="247"/>
      <c r="G41" s="247"/>
      <c r="H41" s="248"/>
      <c r="I41" s="248"/>
      <c r="J41" s="249"/>
      <c r="K41" s="197"/>
      <c r="L41" s="197"/>
      <c r="M41" s="197"/>
      <c r="N41" s="197"/>
      <c r="O41" s="197"/>
      <c r="P41" s="197"/>
      <c r="Q41" s="197"/>
      <c r="R41" s="197"/>
      <c r="S41" s="197"/>
      <c r="T41" s="197"/>
    </row>
    <row r="42" spans="1:20" s="200" customFormat="1" ht="20.100000000000001" hidden="1" customHeight="1">
      <c r="A42" s="216" t="s">
        <v>113</v>
      </c>
      <c r="B42" s="250" t="s">
        <v>114</v>
      </c>
      <c r="C42" s="251"/>
      <c r="D42" s="252"/>
      <c r="E42" s="253"/>
      <c r="F42" s="253"/>
      <c r="G42" s="253"/>
      <c r="H42" s="254"/>
      <c r="I42" s="254"/>
      <c r="J42" s="255"/>
      <c r="K42" s="199"/>
      <c r="L42" s="197"/>
      <c r="M42" s="199"/>
      <c r="N42" s="197"/>
      <c r="O42" s="197"/>
      <c r="P42" s="199"/>
      <c r="Q42" s="199"/>
      <c r="R42" s="199"/>
      <c r="S42" s="199"/>
      <c r="T42" s="199"/>
    </row>
    <row r="43" spans="1:20" ht="20.100000000000001" hidden="1" customHeight="1">
      <c r="A43" s="223"/>
      <c r="B43" s="260" t="s">
        <v>133</v>
      </c>
      <c r="C43" s="257"/>
      <c r="D43" s="226"/>
      <c r="E43" s="227"/>
      <c r="F43" s="227"/>
      <c r="G43" s="227"/>
      <c r="H43" s="228"/>
      <c r="I43" s="228"/>
      <c r="J43" s="258"/>
      <c r="K43" s="197"/>
      <c r="L43" s="197"/>
      <c r="M43" s="197"/>
      <c r="N43" s="197"/>
      <c r="O43" s="197"/>
      <c r="P43" s="197"/>
      <c r="Q43" s="197"/>
      <c r="R43" s="197"/>
      <c r="S43" s="197"/>
      <c r="T43" s="197"/>
    </row>
    <row r="44" spans="1:20" ht="20.100000000000001" hidden="1" customHeight="1">
      <c r="A44" s="230"/>
      <c r="B44" s="231"/>
      <c r="C44" s="232"/>
      <c r="D44" s="233"/>
      <c r="E44" s="234"/>
      <c r="F44" s="234"/>
      <c r="G44" s="234"/>
      <c r="H44" s="235"/>
      <c r="I44" s="235"/>
      <c r="J44" s="236"/>
      <c r="K44" s="197"/>
      <c r="L44" s="197"/>
      <c r="M44" s="197"/>
      <c r="N44" s="197"/>
      <c r="O44" s="197"/>
      <c r="P44" s="197"/>
      <c r="Q44" s="197"/>
      <c r="R44" s="197"/>
      <c r="S44" s="197"/>
      <c r="T44" s="197"/>
    </row>
    <row r="45" spans="1:20" ht="20.100000000000001" hidden="1" customHeight="1">
      <c r="A45" s="237"/>
      <c r="B45" s="238" t="s">
        <v>115</v>
      </c>
      <c r="C45" s="239"/>
      <c r="D45" s="240"/>
      <c r="E45" s="241"/>
      <c r="F45" s="241"/>
      <c r="G45" s="241"/>
      <c r="H45" s="242">
        <f>SUM(H43:H44)</f>
        <v>0</v>
      </c>
      <c r="I45" s="242">
        <f>SUM(I43:I44)</f>
        <v>0</v>
      </c>
      <c r="J45" s="243"/>
      <c r="K45" s="197"/>
      <c r="L45" s="197"/>
      <c r="M45" s="197"/>
      <c r="N45" s="197"/>
      <c r="O45" s="197"/>
      <c r="P45" s="197"/>
      <c r="Q45" s="197"/>
      <c r="R45" s="197"/>
      <c r="S45" s="197"/>
      <c r="T45" s="197"/>
    </row>
    <row r="46" spans="1:20" ht="20.100000000000001" hidden="1" customHeight="1">
      <c r="A46" s="209"/>
      <c r="B46" s="244"/>
      <c r="C46" s="245"/>
      <c r="D46" s="246"/>
      <c r="E46" s="247"/>
      <c r="F46" s="247"/>
      <c r="G46" s="247"/>
      <c r="H46" s="248"/>
      <c r="I46" s="248"/>
      <c r="J46" s="249"/>
      <c r="K46" s="197"/>
      <c r="L46" s="197"/>
      <c r="M46" s="197"/>
      <c r="N46" s="197"/>
      <c r="O46" s="197"/>
      <c r="P46" s="197"/>
      <c r="Q46" s="197"/>
      <c r="R46" s="197"/>
      <c r="S46" s="197"/>
      <c r="T46" s="197"/>
    </row>
    <row r="47" spans="1:20" s="200" customFormat="1" ht="20.100000000000001" customHeight="1">
      <c r="A47" s="216" t="s">
        <v>116</v>
      </c>
      <c r="B47" s="250" t="s">
        <v>117</v>
      </c>
      <c r="C47" s="251"/>
      <c r="D47" s="252"/>
      <c r="E47" s="253"/>
      <c r="F47" s="253"/>
      <c r="G47" s="253"/>
      <c r="H47" s="254"/>
      <c r="I47" s="254"/>
      <c r="J47" s="255"/>
      <c r="K47" s="199"/>
      <c r="L47" s="197"/>
      <c r="M47" s="199"/>
      <c r="N47" s="197"/>
      <c r="O47" s="197"/>
      <c r="P47" s="199"/>
      <c r="Q47" s="199"/>
      <c r="R47" s="199"/>
      <c r="S47" s="199"/>
      <c r="T47" s="199"/>
    </row>
    <row r="48" spans="1:20" ht="20.100000000000001" customHeight="1">
      <c r="A48" s="223"/>
      <c r="B48" s="260" t="s">
        <v>242</v>
      </c>
      <c r="C48" s="257">
        <v>317</v>
      </c>
      <c r="D48" s="226" t="s">
        <v>3</v>
      </c>
      <c r="E48" s="227"/>
      <c r="F48" s="227"/>
      <c r="G48" s="227"/>
      <c r="H48" s="228"/>
      <c r="I48" s="228"/>
      <c r="J48" s="258"/>
      <c r="K48" s="197"/>
      <c r="L48" s="416"/>
      <c r="M48" s="332"/>
      <c r="N48" s="416"/>
      <c r="O48" s="332"/>
      <c r="P48" s="197"/>
      <c r="Q48" s="197"/>
      <c r="R48" s="197"/>
      <c r="S48" s="197"/>
      <c r="T48" s="197"/>
    </row>
    <row r="49" spans="1:20" ht="20.100000000000001" customHeight="1">
      <c r="A49" s="230"/>
      <c r="B49" s="231"/>
      <c r="C49" s="232"/>
      <c r="D49" s="233"/>
      <c r="E49" s="234"/>
      <c r="F49" s="234"/>
      <c r="G49" s="234"/>
      <c r="H49" s="235"/>
      <c r="I49" s="235"/>
      <c r="J49" s="236"/>
      <c r="K49" s="197"/>
      <c r="L49" s="416"/>
      <c r="M49" s="332"/>
      <c r="N49" s="416"/>
      <c r="O49" s="332"/>
      <c r="P49" s="197"/>
      <c r="Q49" s="197"/>
      <c r="R49" s="197"/>
      <c r="S49" s="197"/>
      <c r="T49" s="197"/>
    </row>
    <row r="50" spans="1:20" ht="20.100000000000001" customHeight="1">
      <c r="A50" s="237"/>
      <c r="B50" s="238" t="s">
        <v>118</v>
      </c>
      <c r="C50" s="239"/>
      <c r="D50" s="240"/>
      <c r="E50" s="241"/>
      <c r="F50" s="241">
        <f>SUM(F48:F49)</f>
        <v>0</v>
      </c>
      <c r="G50" s="241"/>
      <c r="H50" s="242">
        <f>SUM(H48:H49)</f>
        <v>0</v>
      </c>
      <c r="I50" s="242">
        <f>SUM(I48:I49)</f>
        <v>0</v>
      </c>
      <c r="J50" s="259"/>
      <c r="K50" s="197"/>
      <c r="L50" s="416"/>
      <c r="M50" s="332"/>
      <c r="N50" s="416"/>
      <c r="O50" s="332"/>
      <c r="P50" s="197"/>
      <c r="Q50" s="197"/>
      <c r="R50" s="197"/>
      <c r="S50" s="197"/>
      <c r="T50" s="197"/>
    </row>
    <row r="51" spans="1:20" ht="20.100000000000001" customHeight="1">
      <c r="A51" s="209"/>
      <c r="B51" s="244"/>
      <c r="C51" s="245"/>
      <c r="D51" s="246"/>
      <c r="E51" s="247"/>
      <c r="F51" s="247"/>
      <c r="G51" s="247"/>
      <c r="H51" s="248"/>
      <c r="I51" s="248"/>
      <c r="J51" s="249"/>
      <c r="K51" s="197"/>
      <c r="L51" s="197"/>
      <c r="M51" s="197"/>
      <c r="N51" s="197"/>
      <c r="O51" s="197"/>
      <c r="P51" s="197"/>
      <c r="Q51" s="197"/>
      <c r="R51" s="197"/>
      <c r="S51" s="197"/>
      <c r="T51" s="197"/>
    </row>
    <row r="52" spans="1:20" s="200" customFormat="1" ht="20.100000000000001" customHeight="1">
      <c r="A52" s="216" t="s">
        <v>119</v>
      </c>
      <c r="B52" s="250" t="s">
        <v>120</v>
      </c>
      <c r="C52" s="251"/>
      <c r="D52" s="252"/>
      <c r="E52" s="253"/>
      <c r="F52" s="253"/>
      <c r="G52" s="253"/>
      <c r="H52" s="254"/>
      <c r="I52" s="254"/>
      <c r="J52" s="255"/>
      <c r="K52" s="199"/>
      <c r="L52" s="197"/>
      <c r="M52" s="199"/>
      <c r="N52" s="197"/>
      <c r="O52" s="197"/>
      <c r="P52" s="199"/>
      <c r="Q52" s="199"/>
      <c r="R52" s="199"/>
      <c r="S52" s="199"/>
      <c r="T52" s="199"/>
    </row>
    <row r="53" spans="1:20" ht="20.100000000000001" customHeight="1">
      <c r="A53" s="223"/>
      <c r="B53" s="260" t="s">
        <v>240</v>
      </c>
      <c r="C53" s="257">
        <v>1</v>
      </c>
      <c r="D53" s="226" t="s">
        <v>5</v>
      </c>
      <c r="E53" s="227"/>
      <c r="F53" s="227"/>
      <c r="G53" s="227"/>
      <c r="H53" s="228"/>
      <c r="I53" s="228"/>
      <c r="J53" s="258" t="s">
        <v>152</v>
      </c>
      <c r="K53" s="197"/>
      <c r="L53" s="416"/>
      <c r="M53" s="332"/>
      <c r="N53" s="416"/>
      <c r="O53" s="332"/>
      <c r="P53" s="197"/>
      <c r="Q53" s="197"/>
      <c r="R53" s="197"/>
      <c r="S53" s="197"/>
      <c r="T53" s="197"/>
    </row>
    <row r="54" spans="1:20" ht="20.100000000000001" customHeight="1">
      <c r="A54" s="230"/>
      <c r="B54" s="231" t="s">
        <v>241</v>
      </c>
      <c r="C54" s="232">
        <v>1</v>
      </c>
      <c r="D54" s="233" t="s">
        <v>5</v>
      </c>
      <c r="E54" s="234"/>
      <c r="F54" s="227"/>
      <c r="G54" s="227"/>
      <c r="H54" s="228"/>
      <c r="I54" s="228"/>
      <c r="J54" s="258" t="s">
        <v>152</v>
      </c>
      <c r="K54" s="197"/>
      <c r="L54" s="416"/>
      <c r="M54" s="332"/>
      <c r="N54" s="416"/>
      <c r="O54" s="332"/>
      <c r="P54" s="197"/>
      <c r="Q54" s="197"/>
      <c r="R54" s="197"/>
      <c r="S54" s="197"/>
      <c r="T54" s="197"/>
    </row>
    <row r="55" spans="1:20" ht="20.100000000000001" customHeight="1">
      <c r="A55" s="230"/>
      <c r="B55" s="231" t="s">
        <v>153</v>
      </c>
      <c r="C55" s="232">
        <v>1</v>
      </c>
      <c r="D55" s="233" t="s">
        <v>5</v>
      </c>
      <c r="E55" s="234"/>
      <c r="F55" s="227"/>
      <c r="G55" s="227"/>
      <c r="H55" s="228"/>
      <c r="I55" s="228"/>
      <c r="J55" s="236" t="s">
        <v>213</v>
      </c>
      <c r="K55" s="197"/>
      <c r="L55" s="416"/>
      <c r="M55" s="332"/>
      <c r="N55" s="416"/>
      <c r="O55" s="332"/>
      <c r="P55" s="197"/>
      <c r="Q55" s="197"/>
      <c r="R55" s="197"/>
      <c r="S55" s="197"/>
      <c r="T55" s="197"/>
    </row>
    <row r="56" spans="1:20" ht="20.100000000000001" customHeight="1">
      <c r="A56" s="230"/>
      <c r="B56" s="231"/>
      <c r="C56" s="232"/>
      <c r="D56" s="233"/>
      <c r="E56" s="234"/>
      <c r="F56" s="234"/>
      <c r="G56" s="234"/>
      <c r="H56" s="235"/>
      <c r="I56" s="235"/>
      <c r="J56" s="236"/>
      <c r="K56" s="197"/>
      <c r="L56" s="197"/>
      <c r="M56" s="197"/>
      <c r="N56" s="197"/>
      <c r="O56" s="197"/>
      <c r="P56" s="197"/>
      <c r="Q56" s="197"/>
      <c r="R56" s="197"/>
      <c r="S56" s="197"/>
      <c r="T56" s="197"/>
    </row>
    <row r="57" spans="1:20" ht="20.100000000000001" customHeight="1">
      <c r="A57" s="237"/>
      <c r="B57" s="238" t="s">
        <v>121</v>
      </c>
      <c r="C57" s="239"/>
      <c r="D57" s="240"/>
      <c r="E57" s="241"/>
      <c r="F57" s="241">
        <f>SUM(F53:F56)</f>
        <v>0</v>
      </c>
      <c r="G57" s="241"/>
      <c r="H57" s="242">
        <f>SUM(H53:H56)</f>
        <v>0</v>
      </c>
      <c r="I57" s="242">
        <f>SUM(I53:I56)</f>
        <v>0</v>
      </c>
      <c r="J57" s="243"/>
      <c r="K57" s="197"/>
      <c r="L57" s="197"/>
      <c r="M57" s="197"/>
      <c r="N57" s="197"/>
      <c r="O57" s="197"/>
      <c r="P57" s="197"/>
      <c r="Q57" s="197"/>
      <c r="R57" s="197"/>
      <c r="S57" s="197"/>
      <c r="T57" s="197"/>
    </row>
    <row r="58" spans="1:20" ht="20.100000000000001" customHeight="1">
      <c r="A58" s="209"/>
      <c r="B58" s="261"/>
      <c r="C58" s="262"/>
      <c r="D58" s="263"/>
      <c r="E58" s="264"/>
      <c r="F58" s="264"/>
      <c r="G58" s="264"/>
      <c r="H58" s="265"/>
      <c r="I58" s="265"/>
      <c r="J58" s="249"/>
      <c r="K58" s="197"/>
      <c r="L58" s="197"/>
      <c r="M58" s="197"/>
      <c r="N58" s="197"/>
      <c r="O58" s="197"/>
      <c r="P58" s="197"/>
      <c r="Q58" s="197"/>
      <c r="R58" s="197"/>
      <c r="S58" s="197"/>
      <c r="T58" s="197"/>
    </row>
    <row r="59" spans="1:20" s="200" customFormat="1" ht="20.100000000000001" customHeight="1">
      <c r="A59" s="216" t="s">
        <v>122</v>
      </c>
      <c r="B59" s="250" t="s">
        <v>123</v>
      </c>
      <c r="C59" s="251"/>
      <c r="D59" s="252"/>
      <c r="E59" s="253"/>
      <c r="F59" s="253"/>
      <c r="G59" s="253"/>
      <c r="H59" s="254"/>
      <c r="I59" s="254"/>
      <c r="J59" s="255"/>
      <c r="K59" s="199"/>
      <c r="L59" s="197"/>
      <c r="M59" s="199"/>
      <c r="N59" s="197"/>
      <c r="O59" s="197"/>
      <c r="P59" s="199"/>
      <c r="Q59" s="199"/>
      <c r="R59" s="199"/>
      <c r="S59" s="199"/>
      <c r="T59" s="199"/>
    </row>
    <row r="60" spans="1:20" ht="20.100000000000001" customHeight="1">
      <c r="A60" s="230"/>
      <c r="B60" s="231" t="s">
        <v>154</v>
      </c>
      <c r="C60" s="232">
        <v>9</v>
      </c>
      <c r="D60" s="233" t="s">
        <v>137</v>
      </c>
      <c r="E60" s="234"/>
      <c r="F60" s="227"/>
      <c r="G60" s="234"/>
      <c r="H60" s="228"/>
      <c r="I60" s="228"/>
      <c r="J60" s="236"/>
      <c r="K60" s="197"/>
      <c r="L60" s="416"/>
      <c r="M60" s="332"/>
      <c r="N60" s="416"/>
      <c r="O60" s="332"/>
      <c r="P60" s="197"/>
      <c r="Q60" s="197"/>
      <c r="R60" s="197"/>
      <c r="S60" s="197"/>
      <c r="T60" s="197"/>
    </row>
    <row r="61" spans="1:20" ht="20.100000000000001" customHeight="1">
      <c r="A61" s="230"/>
      <c r="B61" s="231"/>
      <c r="C61" s="232"/>
      <c r="D61" s="233"/>
      <c r="E61" s="234"/>
      <c r="F61" s="234"/>
      <c r="G61" s="234"/>
      <c r="H61" s="235"/>
      <c r="I61" s="235"/>
      <c r="J61" s="236"/>
      <c r="K61" s="197"/>
      <c r="L61" s="197"/>
      <c r="M61" s="197"/>
      <c r="N61" s="197"/>
      <c r="O61" s="197"/>
      <c r="P61" s="197"/>
      <c r="Q61" s="197"/>
      <c r="R61" s="197"/>
      <c r="S61" s="197"/>
      <c r="T61" s="197"/>
    </row>
    <row r="62" spans="1:20" ht="20.100000000000001" customHeight="1">
      <c r="A62" s="237"/>
      <c r="B62" s="238" t="s">
        <v>124</v>
      </c>
      <c r="C62" s="239"/>
      <c r="D62" s="240"/>
      <c r="E62" s="241"/>
      <c r="F62" s="241">
        <f>SUM(F60:F61)</f>
        <v>0</v>
      </c>
      <c r="G62" s="241"/>
      <c r="H62" s="242">
        <f>SUM(H60:H61)</f>
        <v>0</v>
      </c>
      <c r="I62" s="242">
        <f>SUM(I60:I61)</f>
        <v>0</v>
      </c>
      <c r="J62" s="259"/>
      <c r="K62" s="197"/>
      <c r="L62" s="197"/>
      <c r="M62" s="197"/>
      <c r="N62" s="197"/>
      <c r="O62" s="197"/>
      <c r="P62" s="197"/>
      <c r="Q62" s="197"/>
      <c r="R62" s="197"/>
      <c r="S62" s="197"/>
      <c r="T62" s="197"/>
    </row>
    <row r="63" spans="1:20" ht="20.100000000000001" customHeight="1">
      <c r="A63" s="209"/>
      <c r="B63" s="244"/>
      <c r="C63" s="245"/>
      <c r="D63" s="246"/>
      <c r="E63" s="247"/>
      <c r="F63" s="247"/>
      <c r="G63" s="247"/>
      <c r="H63" s="248"/>
      <c r="I63" s="248"/>
      <c r="J63" s="249"/>
      <c r="K63" s="197"/>
      <c r="L63" s="416"/>
      <c r="M63" s="197"/>
      <c r="N63" s="197"/>
      <c r="O63" s="197"/>
      <c r="P63" s="197"/>
      <c r="Q63" s="197"/>
      <c r="R63" s="197"/>
      <c r="S63" s="197"/>
      <c r="T63" s="197"/>
    </row>
    <row r="64" spans="1:20" s="200" customFormat="1" ht="20.100000000000001" customHeight="1">
      <c r="A64" s="216" t="s">
        <v>125</v>
      </c>
      <c r="B64" s="250" t="s">
        <v>126</v>
      </c>
      <c r="C64" s="251"/>
      <c r="D64" s="252"/>
      <c r="E64" s="253"/>
      <c r="F64" s="253"/>
      <c r="G64" s="253"/>
      <c r="H64" s="254"/>
      <c r="I64" s="254"/>
      <c r="J64" s="255"/>
      <c r="K64" s="199"/>
      <c r="L64" s="197"/>
      <c r="M64" s="199"/>
      <c r="N64" s="197"/>
      <c r="O64" s="197"/>
      <c r="P64" s="199"/>
      <c r="Q64" s="199"/>
      <c r="R64" s="199"/>
      <c r="S64" s="199"/>
      <c r="T64" s="199"/>
    </row>
    <row r="65" spans="1:20" ht="20.100000000000001" customHeight="1">
      <c r="A65" s="223"/>
      <c r="B65" s="266" t="s">
        <v>155</v>
      </c>
      <c r="C65" s="257"/>
      <c r="D65" s="226"/>
      <c r="E65" s="227"/>
      <c r="F65" s="227"/>
      <c r="G65" s="227"/>
      <c r="H65" s="228"/>
      <c r="I65" s="228"/>
      <c r="J65" s="258"/>
      <c r="K65" s="197"/>
      <c r="L65" s="197"/>
      <c r="M65" s="197"/>
      <c r="N65" s="197"/>
      <c r="O65" s="197"/>
      <c r="P65" s="197"/>
      <c r="Q65" s="197"/>
      <c r="R65" s="197"/>
      <c r="S65" s="197"/>
      <c r="T65" s="197"/>
    </row>
    <row r="66" spans="1:20" ht="20.100000000000001" customHeight="1">
      <c r="A66" s="230"/>
      <c r="B66" s="231" t="s">
        <v>134</v>
      </c>
      <c r="C66" s="232">
        <v>159</v>
      </c>
      <c r="D66" s="233" t="s">
        <v>3</v>
      </c>
      <c r="E66" s="234"/>
      <c r="F66" s="227"/>
      <c r="G66" s="234"/>
      <c r="H66" s="228"/>
      <c r="I66" s="228"/>
      <c r="J66" s="236"/>
      <c r="K66" s="197"/>
      <c r="L66" s="234"/>
      <c r="M66" s="332"/>
      <c r="N66" s="416"/>
      <c r="O66" s="332"/>
      <c r="P66" s="197"/>
      <c r="Q66" s="197"/>
      <c r="R66" s="197"/>
      <c r="S66" s="197"/>
      <c r="T66" s="197"/>
    </row>
    <row r="67" spans="1:20" ht="20.100000000000001" customHeight="1">
      <c r="A67" s="230"/>
      <c r="B67" s="231" t="s">
        <v>159</v>
      </c>
      <c r="C67" s="232">
        <v>159</v>
      </c>
      <c r="D67" s="233" t="s">
        <v>3</v>
      </c>
      <c r="E67" s="234"/>
      <c r="F67" s="227"/>
      <c r="G67" s="234"/>
      <c r="H67" s="228"/>
      <c r="I67" s="228"/>
      <c r="J67" s="236"/>
      <c r="K67" s="197"/>
      <c r="L67" s="234"/>
      <c r="M67" s="332"/>
      <c r="N67" s="416"/>
      <c r="O67" s="332"/>
      <c r="P67" s="197"/>
      <c r="Q67" s="197"/>
      <c r="R67" s="197"/>
      <c r="S67" s="197"/>
      <c r="T67" s="197"/>
    </row>
    <row r="68" spans="1:20" ht="20.100000000000001" customHeight="1">
      <c r="A68" s="230"/>
      <c r="B68" s="266" t="s">
        <v>156</v>
      </c>
      <c r="C68" s="232"/>
      <c r="D68" s="233"/>
      <c r="E68" s="234"/>
      <c r="F68" s="234"/>
      <c r="G68" s="234"/>
      <c r="H68" s="235"/>
      <c r="I68" s="235"/>
      <c r="J68" s="236"/>
      <c r="K68" s="197"/>
      <c r="L68" s="234"/>
      <c r="M68" s="332"/>
      <c r="N68" s="197"/>
      <c r="O68" s="332"/>
      <c r="P68" s="197"/>
      <c r="Q68" s="197"/>
      <c r="R68" s="197"/>
      <c r="S68" s="197"/>
      <c r="T68" s="197"/>
    </row>
    <row r="69" spans="1:20" ht="20.100000000000001" customHeight="1">
      <c r="A69" s="230"/>
      <c r="B69" s="231" t="s">
        <v>157</v>
      </c>
      <c r="C69" s="232">
        <v>954</v>
      </c>
      <c r="D69" s="233" t="s">
        <v>3</v>
      </c>
      <c r="E69" s="234"/>
      <c r="F69" s="227"/>
      <c r="G69" s="234"/>
      <c r="H69" s="228"/>
      <c r="I69" s="228"/>
      <c r="J69" s="236" t="s">
        <v>224</v>
      </c>
      <c r="K69" s="197"/>
      <c r="L69" s="234"/>
      <c r="M69" s="332"/>
      <c r="N69" s="416"/>
      <c r="O69" s="332"/>
      <c r="P69" s="197"/>
      <c r="Q69" s="197"/>
      <c r="R69" s="197"/>
      <c r="S69" s="197"/>
      <c r="T69" s="197"/>
    </row>
    <row r="70" spans="1:20" ht="20.100000000000001" customHeight="1">
      <c r="A70" s="230"/>
      <c r="B70" s="231" t="s">
        <v>161</v>
      </c>
      <c r="C70" s="232">
        <v>314</v>
      </c>
      <c r="D70" s="233" t="s">
        <v>3</v>
      </c>
      <c r="E70" s="234"/>
      <c r="F70" s="227"/>
      <c r="G70" s="234"/>
      <c r="H70" s="228"/>
      <c r="I70" s="228"/>
      <c r="J70" s="236" t="s">
        <v>224</v>
      </c>
      <c r="K70" s="197"/>
      <c r="L70" s="234"/>
      <c r="M70" s="332"/>
      <c r="N70" s="416"/>
      <c r="O70" s="332"/>
      <c r="P70" s="197"/>
      <c r="Q70" s="197"/>
      <c r="R70" s="197"/>
      <c r="S70" s="197"/>
      <c r="T70" s="197"/>
    </row>
    <row r="71" spans="1:20" ht="20.100000000000001" customHeight="1">
      <c r="A71" s="230"/>
      <c r="B71" s="231" t="s">
        <v>158</v>
      </c>
      <c r="C71" s="232">
        <v>676</v>
      </c>
      <c r="D71" s="233" t="s">
        <v>3</v>
      </c>
      <c r="E71" s="234"/>
      <c r="F71" s="227"/>
      <c r="G71" s="234"/>
      <c r="H71" s="228"/>
      <c r="I71" s="228"/>
      <c r="J71" s="236"/>
      <c r="K71" s="197"/>
      <c r="L71" s="234"/>
      <c r="M71" s="332"/>
      <c r="N71" s="416"/>
      <c r="O71" s="332"/>
      <c r="P71" s="197"/>
      <c r="Q71" s="197"/>
      <c r="R71" s="197"/>
      <c r="S71" s="197"/>
      <c r="T71" s="197"/>
    </row>
    <row r="72" spans="1:20" ht="20.100000000000001" customHeight="1">
      <c r="A72" s="230"/>
      <c r="B72" s="231" t="s">
        <v>160</v>
      </c>
      <c r="C72" s="232">
        <f>278*2</f>
        <v>556</v>
      </c>
      <c r="D72" s="233" t="s">
        <v>3</v>
      </c>
      <c r="E72" s="234"/>
      <c r="F72" s="227"/>
      <c r="G72" s="234"/>
      <c r="H72" s="228"/>
      <c r="I72" s="228"/>
      <c r="J72" s="236"/>
      <c r="K72" s="197"/>
      <c r="L72" s="234"/>
      <c r="M72" s="332"/>
      <c r="N72" s="416"/>
      <c r="O72" s="332"/>
      <c r="P72" s="197"/>
      <c r="Q72" s="197"/>
      <c r="R72" s="197"/>
      <c r="S72" s="197"/>
      <c r="T72" s="197"/>
    </row>
    <row r="73" spans="1:20" ht="20.100000000000001" customHeight="1">
      <c r="A73" s="230"/>
      <c r="B73" s="231"/>
      <c r="C73" s="232"/>
      <c r="D73" s="233"/>
      <c r="E73" s="234"/>
      <c r="F73" s="234"/>
      <c r="G73" s="234"/>
      <c r="H73" s="235"/>
      <c r="I73" s="235"/>
      <c r="J73" s="236"/>
      <c r="K73" s="197"/>
      <c r="L73" s="197"/>
      <c r="M73" s="197"/>
      <c r="N73" s="197"/>
      <c r="O73" s="197"/>
      <c r="P73" s="197"/>
      <c r="Q73" s="197"/>
      <c r="R73" s="197"/>
      <c r="S73" s="197"/>
      <c r="T73" s="197"/>
    </row>
    <row r="74" spans="1:20" s="267" customFormat="1" ht="20.100000000000001" customHeight="1">
      <c r="A74" s="237"/>
      <c r="B74" s="238" t="s">
        <v>127</v>
      </c>
      <c r="C74" s="239"/>
      <c r="D74" s="240"/>
      <c r="E74" s="241"/>
      <c r="F74" s="241">
        <f>SUM(F65:F73)</f>
        <v>0</v>
      </c>
      <c r="G74" s="241"/>
      <c r="H74" s="242">
        <f>SUM(H65:H73)</f>
        <v>0</v>
      </c>
      <c r="I74" s="242">
        <f>SUM(I65:I73)</f>
        <v>0</v>
      </c>
      <c r="J74" s="259"/>
      <c r="K74" s="268"/>
      <c r="L74" s="197"/>
      <c r="M74" s="268"/>
      <c r="N74" s="197"/>
      <c r="O74" s="197"/>
      <c r="P74" s="268"/>
      <c r="Q74" s="268"/>
      <c r="R74" s="268"/>
      <c r="S74" s="268"/>
      <c r="T74" s="268"/>
    </row>
    <row r="75" spans="1:20" ht="20.100000000000001" customHeight="1">
      <c r="A75" s="209"/>
      <c r="B75" s="244"/>
      <c r="C75" s="245"/>
      <c r="D75" s="246"/>
      <c r="E75" s="247"/>
      <c r="F75" s="247"/>
      <c r="G75" s="247"/>
      <c r="H75" s="248"/>
      <c r="I75" s="248"/>
      <c r="J75" s="249"/>
      <c r="K75" s="197"/>
      <c r="L75" s="197"/>
      <c r="M75" s="197"/>
      <c r="N75" s="197"/>
      <c r="O75" s="197"/>
      <c r="P75" s="197"/>
      <c r="Q75" s="197"/>
      <c r="R75" s="197"/>
      <c r="S75" s="197"/>
      <c r="T75" s="197"/>
    </row>
    <row r="76" spans="1:20" s="200" customFormat="1" ht="20.100000000000001" customHeight="1">
      <c r="A76" s="216" t="s">
        <v>128</v>
      </c>
      <c r="B76" s="250" t="s">
        <v>129</v>
      </c>
      <c r="C76" s="251"/>
      <c r="D76" s="252"/>
      <c r="E76" s="253"/>
      <c r="F76" s="253"/>
      <c r="G76" s="253"/>
      <c r="H76" s="254"/>
      <c r="I76" s="254"/>
      <c r="J76" s="255"/>
      <c r="K76" s="199"/>
      <c r="L76" s="197"/>
      <c r="M76" s="199"/>
      <c r="N76" s="197"/>
      <c r="O76" s="197"/>
      <c r="P76" s="199"/>
      <c r="Q76" s="199"/>
      <c r="R76" s="199"/>
      <c r="S76" s="199"/>
      <c r="T76" s="199"/>
    </row>
    <row r="77" spans="1:20" ht="20.25" customHeight="1">
      <c r="A77" s="271"/>
      <c r="B77" s="292"/>
      <c r="C77" s="272"/>
      <c r="D77" s="269"/>
      <c r="E77" s="273"/>
      <c r="F77" s="227"/>
      <c r="G77" s="273"/>
      <c r="H77" s="228"/>
      <c r="I77" s="228"/>
      <c r="J77" s="338"/>
      <c r="K77" s="197"/>
      <c r="L77" s="197"/>
      <c r="M77" s="197"/>
      <c r="N77" s="197"/>
      <c r="O77" s="197"/>
      <c r="P77" s="197"/>
      <c r="Q77" s="197"/>
      <c r="R77" s="197"/>
      <c r="S77" s="197"/>
      <c r="T77" s="197"/>
    </row>
    <row r="78" spans="1:20" ht="20.25" customHeight="1">
      <c r="A78" s="271"/>
      <c r="B78" s="292" t="s">
        <v>162</v>
      </c>
      <c r="C78" s="272">
        <v>317</v>
      </c>
      <c r="D78" s="233" t="s">
        <v>3</v>
      </c>
      <c r="E78" s="234"/>
      <c r="F78" s="227"/>
      <c r="G78" s="234"/>
      <c r="H78" s="228"/>
      <c r="I78" s="228"/>
      <c r="J78" s="236"/>
      <c r="K78" s="197"/>
      <c r="L78" s="234"/>
      <c r="M78" s="332"/>
      <c r="N78" s="416"/>
      <c r="O78" s="332"/>
      <c r="P78" s="197"/>
      <c r="Q78" s="197"/>
      <c r="R78" s="197"/>
      <c r="S78" s="197"/>
      <c r="T78" s="197"/>
    </row>
    <row r="79" spans="1:20" ht="20.25" customHeight="1">
      <c r="A79" s="271"/>
      <c r="B79" s="294"/>
      <c r="C79" s="272"/>
      <c r="D79" s="293"/>
      <c r="E79" s="273"/>
      <c r="F79" s="234"/>
      <c r="G79" s="273"/>
      <c r="H79" s="235"/>
      <c r="I79" s="235"/>
      <c r="J79" s="236"/>
      <c r="K79" s="197"/>
      <c r="L79" s="197"/>
      <c r="M79" s="197"/>
      <c r="N79" s="197"/>
      <c r="O79" s="197"/>
      <c r="P79" s="197"/>
      <c r="Q79" s="197"/>
      <c r="R79" s="197"/>
      <c r="S79" s="197"/>
      <c r="T79" s="197"/>
    </row>
    <row r="80" spans="1:20" ht="20.100000000000001" customHeight="1">
      <c r="A80" s="237"/>
      <c r="B80" s="238" t="s">
        <v>130</v>
      </c>
      <c r="C80" s="239"/>
      <c r="D80" s="240"/>
      <c r="E80" s="241"/>
      <c r="F80" s="241">
        <f>SUM(F77:F79)</f>
        <v>0</v>
      </c>
      <c r="G80" s="241"/>
      <c r="H80" s="242">
        <f>SUM(H77:H79)</f>
        <v>0</v>
      </c>
      <c r="I80" s="242">
        <f>SUM(I77:I79)</f>
        <v>0</v>
      </c>
      <c r="J80" s="243"/>
      <c r="K80" s="197"/>
      <c r="L80" s="197"/>
      <c r="M80" s="197"/>
      <c r="N80" s="197"/>
      <c r="O80" s="197"/>
      <c r="P80" s="197"/>
      <c r="Q80" s="197"/>
      <c r="R80" s="197"/>
      <c r="S80" s="197"/>
      <c r="T80" s="197"/>
    </row>
    <row r="81" spans="1:20" ht="20.100000000000001" customHeight="1">
      <c r="A81" s="223"/>
      <c r="B81" s="260"/>
      <c r="C81" s="257"/>
      <c r="D81" s="226"/>
      <c r="E81" s="227"/>
      <c r="F81" s="227"/>
      <c r="G81" s="227"/>
      <c r="H81" s="228"/>
      <c r="I81" s="228"/>
      <c r="J81" s="258"/>
      <c r="K81" s="197"/>
      <c r="L81" s="197"/>
      <c r="M81" s="197"/>
      <c r="N81" s="197"/>
      <c r="O81" s="197"/>
      <c r="P81" s="197"/>
      <c r="Q81" s="197"/>
      <c r="R81" s="197"/>
      <c r="S81" s="197"/>
      <c r="T81" s="197"/>
    </row>
    <row r="82" spans="1:20" ht="20.100000000000001" customHeight="1">
      <c r="A82" s="223"/>
      <c r="B82" s="260"/>
      <c r="C82" s="257"/>
      <c r="D82" s="226"/>
      <c r="E82" s="227"/>
      <c r="F82" s="227"/>
      <c r="G82" s="227"/>
      <c r="H82" s="228"/>
      <c r="I82" s="228"/>
      <c r="J82" s="258"/>
      <c r="K82" s="197"/>
      <c r="L82" s="197"/>
      <c r="M82" s="197"/>
      <c r="N82" s="197"/>
      <c r="O82" s="197"/>
      <c r="P82" s="197"/>
      <c r="Q82" s="197"/>
      <c r="R82" s="197"/>
      <c r="S82" s="197"/>
      <c r="T82" s="197"/>
    </row>
    <row r="83" spans="1:20" ht="20.100000000000001" customHeight="1">
      <c r="A83" s="223"/>
      <c r="B83" s="260"/>
      <c r="C83" s="257"/>
      <c r="D83" s="226"/>
      <c r="E83" s="227"/>
      <c r="F83" s="227"/>
      <c r="G83" s="227"/>
      <c r="H83" s="228"/>
      <c r="I83" s="228"/>
      <c r="J83" s="258"/>
      <c r="K83" s="197"/>
      <c r="L83" s="197"/>
      <c r="M83" s="197"/>
      <c r="N83" s="197"/>
      <c r="O83" s="197"/>
      <c r="P83" s="197"/>
      <c r="Q83" s="197"/>
      <c r="R83" s="197"/>
      <c r="S83" s="197"/>
      <c r="T83" s="197"/>
    </row>
    <row r="84" spans="1:20" ht="20.100000000000001" customHeight="1">
      <c r="A84" s="223"/>
      <c r="B84" s="260"/>
      <c r="C84" s="257"/>
      <c r="D84" s="226"/>
      <c r="E84" s="227"/>
      <c r="F84" s="227"/>
      <c r="G84" s="227"/>
      <c r="H84" s="228"/>
      <c r="I84" s="228"/>
      <c r="J84" s="258"/>
      <c r="K84" s="197"/>
      <c r="L84" s="197"/>
      <c r="M84" s="197"/>
      <c r="N84" s="197"/>
      <c r="O84" s="197"/>
      <c r="P84" s="197"/>
      <c r="Q84" s="197"/>
      <c r="R84" s="197"/>
      <c r="S84" s="197"/>
      <c r="T84" s="197"/>
    </row>
    <row r="85" spans="1:20" ht="20.100000000000001" customHeight="1">
      <c r="A85" s="223"/>
      <c r="B85" s="260"/>
      <c r="C85" s="257"/>
      <c r="D85" s="226"/>
      <c r="E85" s="227"/>
      <c r="F85" s="227"/>
      <c r="G85" s="227"/>
      <c r="H85" s="228"/>
      <c r="I85" s="228"/>
      <c r="J85" s="258"/>
      <c r="K85" s="197"/>
      <c r="L85" s="197"/>
      <c r="M85" s="197"/>
      <c r="N85" s="197"/>
      <c r="O85" s="197"/>
      <c r="P85" s="197"/>
      <c r="Q85" s="197"/>
      <c r="R85" s="197"/>
      <c r="S85" s="197"/>
      <c r="T85" s="197"/>
    </row>
    <row r="86" spans="1:20" ht="20.100000000000001" customHeight="1">
      <c r="A86" s="223"/>
      <c r="B86" s="260"/>
      <c r="C86" s="257"/>
      <c r="D86" s="226"/>
      <c r="E86" s="227"/>
      <c r="F86" s="227"/>
      <c r="G86" s="227"/>
      <c r="H86" s="228"/>
      <c r="I86" s="228"/>
      <c r="J86" s="258"/>
      <c r="K86" s="197"/>
      <c r="L86" s="197"/>
      <c r="M86" s="197"/>
      <c r="N86" s="197"/>
      <c r="O86" s="197"/>
      <c r="P86" s="197"/>
      <c r="Q86" s="197"/>
      <c r="R86" s="197"/>
      <c r="S86" s="197"/>
      <c r="T86" s="197"/>
    </row>
    <row r="87" spans="1:20" ht="20.100000000000001" customHeight="1">
      <c r="A87" s="223"/>
      <c r="B87" s="260"/>
      <c r="C87" s="257"/>
      <c r="D87" s="226"/>
      <c r="E87" s="227"/>
      <c r="F87" s="227"/>
      <c r="G87" s="227"/>
      <c r="H87" s="228"/>
      <c r="I87" s="228"/>
      <c r="J87" s="258"/>
      <c r="K87" s="197"/>
      <c r="L87" s="197"/>
      <c r="M87" s="197"/>
      <c r="N87" s="197"/>
      <c r="O87" s="197"/>
      <c r="P87" s="197"/>
      <c r="Q87" s="197"/>
      <c r="R87" s="197"/>
      <c r="S87" s="197"/>
      <c r="T87" s="197"/>
    </row>
    <row r="88" spans="1:20" ht="20.100000000000001" customHeight="1">
      <c r="A88" s="223"/>
      <c r="B88" s="260"/>
      <c r="C88" s="257"/>
      <c r="D88" s="226"/>
      <c r="E88" s="227"/>
      <c r="F88" s="227"/>
      <c r="G88" s="227"/>
      <c r="H88" s="228"/>
      <c r="I88" s="228"/>
      <c r="J88" s="258"/>
      <c r="K88" s="197"/>
      <c r="L88" s="197"/>
      <c r="M88" s="197"/>
      <c r="N88" s="197"/>
      <c r="O88" s="197"/>
      <c r="P88" s="197"/>
      <c r="Q88" s="197"/>
      <c r="R88" s="197"/>
      <c r="S88" s="197"/>
      <c r="T88" s="197"/>
    </row>
    <row r="89" spans="1:20" ht="20.100000000000001" customHeight="1">
      <c r="A89" s="223"/>
      <c r="B89" s="260"/>
      <c r="C89" s="257"/>
      <c r="D89" s="226"/>
      <c r="E89" s="227"/>
      <c r="F89" s="227"/>
      <c r="G89" s="227"/>
      <c r="H89" s="228"/>
      <c r="I89" s="228"/>
      <c r="J89" s="258"/>
      <c r="K89" s="197"/>
      <c r="L89" s="197"/>
      <c r="M89" s="197"/>
      <c r="N89" s="197"/>
      <c r="O89" s="197"/>
      <c r="P89" s="197"/>
      <c r="Q89" s="197"/>
      <c r="R89" s="197"/>
      <c r="S89" s="197"/>
      <c r="T89" s="197"/>
    </row>
    <row r="90" spans="1:20" ht="20.100000000000001" customHeight="1">
      <c r="A90" s="223"/>
      <c r="B90" s="260"/>
      <c r="C90" s="257"/>
      <c r="D90" s="226"/>
      <c r="E90" s="227"/>
      <c r="F90" s="227"/>
      <c r="G90" s="227"/>
      <c r="H90" s="228"/>
      <c r="I90" s="228"/>
      <c r="J90" s="258"/>
      <c r="K90" s="197"/>
      <c r="L90" s="197"/>
      <c r="M90" s="197"/>
      <c r="N90" s="197"/>
      <c r="O90" s="197"/>
      <c r="P90" s="197"/>
      <c r="Q90" s="197"/>
      <c r="R90" s="197"/>
      <c r="S90" s="197"/>
      <c r="T90" s="197"/>
    </row>
    <row r="91" spans="1:20" ht="20.100000000000001" customHeight="1">
      <c r="A91" s="223"/>
      <c r="B91" s="260"/>
      <c r="C91" s="257"/>
      <c r="D91" s="226"/>
      <c r="E91" s="227"/>
      <c r="F91" s="227"/>
      <c r="G91" s="227"/>
      <c r="H91" s="228"/>
      <c r="I91" s="228"/>
      <c r="J91" s="258"/>
      <c r="K91" s="197"/>
      <c r="L91" s="197"/>
      <c r="M91" s="197"/>
      <c r="N91" s="197"/>
      <c r="O91" s="197"/>
      <c r="P91" s="197"/>
      <c r="Q91" s="197"/>
      <c r="R91" s="197"/>
      <c r="S91" s="197"/>
      <c r="T91" s="197"/>
    </row>
    <row r="92" spans="1:20" ht="20.100000000000001" customHeight="1">
      <c r="A92" s="223"/>
      <c r="B92" s="260"/>
      <c r="C92" s="257"/>
      <c r="D92" s="226"/>
      <c r="E92" s="227"/>
      <c r="F92" s="227"/>
      <c r="G92" s="227"/>
      <c r="H92" s="228"/>
      <c r="I92" s="228"/>
      <c r="J92" s="258"/>
      <c r="K92" s="197"/>
      <c r="L92" s="197"/>
      <c r="M92" s="197"/>
      <c r="N92" s="197"/>
      <c r="O92" s="197"/>
      <c r="P92" s="197"/>
      <c r="Q92" s="197"/>
      <c r="R92" s="197"/>
      <c r="S92" s="197"/>
      <c r="T92" s="197"/>
    </row>
    <row r="93" spans="1:20" ht="20.100000000000001" customHeight="1">
      <c r="A93" s="223"/>
      <c r="B93" s="260"/>
      <c r="C93" s="257"/>
      <c r="D93" s="226"/>
      <c r="E93" s="227"/>
      <c r="F93" s="227"/>
      <c r="G93" s="227"/>
      <c r="H93" s="228"/>
      <c r="I93" s="228"/>
      <c r="J93" s="258"/>
      <c r="K93" s="197"/>
      <c r="L93" s="197"/>
      <c r="M93" s="197"/>
      <c r="N93" s="197"/>
      <c r="O93" s="197"/>
      <c r="P93" s="197"/>
      <c r="Q93" s="197"/>
      <c r="R93" s="197"/>
      <c r="S93" s="197"/>
      <c r="T93" s="197"/>
    </row>
    <row r="94" spans="1:20" ht="20.100000000000001" customHeight="1">
      <c r="A94" s="223"/>
      <c r="B94" s="260"/>
      <c r="C94" s="257"/>
      <c r="D94" s="226"/>
      <c r="E94" s="227"/>
      <c r="F94" s="227"/>
      <c r="G94" s="227"/>
      <c r="H94" s="228"/>
      <c r="I94" s="228"/>
      <c r="J94" s="258"/>
      <c r="K94" s="197"/>
      <c r="L94" s="197"/>
      <c r="M94" s="197"/>
      <c r="N94" s="197"/>
      <c r="O94" s="197"/>
      <c r="P94" s="197"/>
      <c r="Q94" s="197"/>
      <c r="R94" s="197"/>
      <c r="S94" s="197"/>
      <c r="T94" s="197"/>
    </row>
    <row r="95" spans="1:20" ht="20.100000000000001" customHeight="1">
      <c r="A95" s="223"/>
      <c r="B95" s="260"/>
      <c r="C95" s="257"/>
      <c r="D95" s="226"/>
      <c r="E95" s="227"/>
      <c r="F95" s="227"/>
      <c r="G95" s="227"/>
      <c r="H95" s="228"/>
      <c r="I95" s="228"/>
      <c r="J95" s="258"/>
      <c r="K95" s="197"/>
      <c r="L95" s="197"/>
      <c r="M95" s="197"/>
      <c r="N95" s="197"/>
      <c r="O95" s="197"/>
      <c r="P95" s="197"/>
      <c r="Q95" s="197"/>
      <c r="R95" s="197"/>
      <c r="S95" s="197"/>
      <c r="T95" s="197"/>
    </row>
    <row r="96" spans="1:20" ht="20.100000000000001" customHeight="1">
      <c r="A96" s="223"/>
      <c r="B96" s="260"/>
      <c r="C96" s="257"/>
      <c r="D96" s="226"/>
      <c r="E96" s="227"/>
      <c r="F96" s="227"/>
      <c r="G96" s="227"/>
      <c r="H96" s="228"/>
      <c r="I96" s="228"/>
      <c r="J96" s="258"/>
      <c r="K96" s="197"/>
      <c r="L96" s="197"/>
      <c r="M96" s="197"/>
      <c r="N96" s="197"/>
      <c r="O96" s="197"/>
      <c r="P96" s="197"/>
      <c r="Q96" s="197"/>
      <c r="R96" s="197"/>
      <c r="S96" s="197"/>
      <c r="T96" s="197"/>
    </row>
    <row r="97" spans="1:20" ht="20.100000000000001" customHeight="1">
      <c r="A97" s="223"/>
      <c r="B97" s="260"/>
      <c r="C97" s="257"/>
      <c r="D97" s="226"/>
      <c r="E97" s="227"/>
      <c r="F97" s="227"/>
      <c r="G97" s="227"/>
      <c r="H97" s="228"/>
      <c r="I97" s="228"/>
      <c r="J97" s="258"/>
      <c r="K97" s="197"/>
      <c r="L97" s="197"/>
      <c r="M97" s="197"/>
      <c r="N97" s="197"/>
      <c r="O97" s="197"/>
      <c r="P97" s="197"/>
      <c r="Q97" s="197"/>
      <c r="R97" s="197"/>
      <c r="S97" s="197"/>
      <c r="T97" s="197"/>
    </row>
    <row r="98" spans="1:20" ht="20.100000000000001" customHeight="1">
      <c r="A98" s="223"/>
      <c r="B98" s="260"/>
      <c r="C98" s="257"/>
      <c r="D98" s="226"/>
      <c r="E98" s="227"/>
      <c r="F98" s="227"/>
      <c r="G98" s="227"/>
      <c r="H98" s="228"/>
      <c r="I98" s="228"/>
      <c r="J98" s="258"/>
      <c r="K98" s="197"/>
      <c r="L98" s="197"/>
      <c r="M98" s="197"/>
      <c r="N98" s="197"/>
      <c r="O98" s="197"/>
      <c r="P98" s="197"/>
      <c r="Q98" s="197"/>
      <c r="R98" s="197"/>
      <c r="S98" s="197"/>
      <c r="T98" s="197"/>
    </row>
    <row r="99" spans="1:20" ht="20.100000000000001" customHeight="1">
      <c r="A99" s="223"/>
      <c r="B99" s="260"/>
      <c r="C99" s="257"/>
      <c r="D99" s="226"/>
      <c r="E99" s="227"/>
      <c r="F99" s="227"/>
      <c r="G99" s="227"/>
      <c r="H99" s="228"/>
      <c r="I99" s="228"/>
      <c r="J99" s="258"/>
      <c r="K99" s="197"/>
      <c r="L99" s="197"/>
      <c r="M99" s="197"/>
      <c r="N99" s="197"/>
      <c r="O99" s="197"/>
      <c r="P99" s="197"/>
      <c r="Q99" s="197"/>
      <c r="R99" s="197"/>
      <c r="S99" s="197"/>
      <c r="T99" s="197"/>
    </row>
    <row r="100" spans="1:20" ht="20.100000000000001" customHeight="1">
      <c r="A100" s="223"/>
      <c r="B100" s="260"/>
      <c r="C100" s="257"/>
      <c r="D100" s="226"/>
      <c r="E100" s="227"/>
      <c r="F100" s="227"/>
      <c r="G100" s="227"/>
      <c r="H100" s="228"/>
      <c r="I100" s="228"/>
      <c r="J100" s="258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</row>
    <row r="101" spans="1:20" ht="20.100000000000001" customHeight="1">
      <c r="A101" s="223"/>
      <c r="B101" s="260"/>
      <c r="C101" s="257"/>
      <c r="D101" s="226"/>
      <c r="E101" s="227"/>
      <c r="F101" s="227"/>
      <c r="G101" s="227"/>
      <c r="H101" s="228"/>
      <c r="I101" s="228"/>
      <c r="J101" s="258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</row>
    <row r="102" spans="1:20" ht="20.100000000000001" customHeight="1">
      <c r="A102" s="223"/>
      <c r="B102" s="260"/>
      <c r="C102" s="257"/>
      <c r="D102" s="226"/>
      <c r="E102" s="227"/>
      <c r="F102" s="227"/>
      <c r="G102" s="227"/>
      <c r="H102" s="228"/>
      <c r="I102" s="228"/>
      <c r="J102" s="258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</row>
    <row r="103" spans="1:20" ht="20.100000000000001" customHeight="1">
      <c r="A103" s="223"/>
      <c r="B103" s="260"/>
      <c r="C103" s="257"/>
      <c r="D103" s="226"/>
      <c r="E103" s="227"/>
      <c r="F103" s="227"/>
      <c r="G103" s="227"/>
      <c r="H103" s="228"/>
      <c r="I103" s="228"/>
      <c r="J103" s="258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</row>
    <row r="104" spans="1:20" ht="20.100000000000001" customHeight="1">
      <c r="A104" s="223"/>
      <c r="B104" s="260"/>
      <c r="C104" s="257"/>
      <c r="D104" s="226"/>
      <c r="E104" s="227"/>
      <c r="F104" s="227"/>
      <c r="G104" s="227"/>
      <c r="H104" s="228"/>
      <c r="I104" s="228"/>
      <c r="J104" s="258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</row>
    <row r="105" spans="1:20" ht="20.100000000000001" customHeight="1">
      <c r="A105" s="223"/>
      <c r="B105" s="260"/>
      <c r="C105" s="257"/>
      <c r="D105" s="226"/>
      <c r="E105" s="227"/>
      <c r="F105" s="227"/>
      <c r="G105" s="227"/>
      <c r="H105" s="228"/>
      <c r="I105" s="228"/>
      <c r="J105" s="258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</row>
    <row r="106" spans="1:20" ht="20.100000000000001" customHeight="1">
      <c r="A106" s="223"/>
      <c r="B106" s="260"/>
      <c r="C106" s="257"/>
      <c r="D106" s="226"/>
      <c r="E106" s="227"/>
      <c r="F106" s="227"/>
      <c r="G106" s="227"/>
      <c r="H106" s="228"/>
      <c r="I106" s="228"/>
      <c r="J106" s="258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</row>
    <row r="107" spans="1:20" ht="20.100000000000001" customHeight="1">
      <c r="A107" s="223"/>
      <c r="B107" s="260"/>
      <c r="C107" s="257"/>
      <c r="D107" s="226"/>
      <c r="E107" s="227"/>
      <c r="F107" s="227"/>
      <c r="G107" s="227"/>
      <c r="H107" s="228"/>
      <c r="I107" s="228"/>
      <c r="J107" s="258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</row>
    <row r="108" spans="1:20" ht="20.100000000000001" customHeight="1">
      <c r="A108" s="223"/>
      <c r="B108" s="260"/>
      <c r="C108" s="257"/>
      <c r="D108" s="226"/>
      <c r="E108" s="227"/>
      <c r="F108" s="227"/>
      <c r="G108" s="227"/>
      <c r="H108" s="228"/>
      <c r="I108" s="228"/>
      <c r="J108" s="258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</row>
    <row r="109" spans="1:20" ht="20.100000000000001" customHeight="1">
      <c r="A109" s="223"/>
      <c r="B109" s="260"/>
      <c r="C109" s="257"/>
      <c r="D109" s="226"/>
      <c r="E109" s="227"/>
      <c r="F109" s="227"/>
      <c r="G109" s="227"/>
      <c r="H109" s="228"/>
      <c r="I109" s="228"/>
      <c r="J109" s="25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</row>
    <row r="110" spans="1:20" ht="20.100000000000001" customHeight="1">
      <c r="A110" s="223"/>
      <c r="B110" s="260"/>
      <c r="C110" s="257"/>
      <c r="D110" s="226"/>
      <c r="E110" s="227"/>
      <c r="F110" s="227"/>
      <c r="G110" s="227"/>
      <c r="H110" s="228"/>
      <c r="I110" s="228"/>
      <c r="J110" s="25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</row>
    <row r="111" spans="1:20" ht="20.100000000000001" customHeight="1">
      <c r="A111" s="223"/>
      <c r="B111" s="260"/>
      <c r="C111" s="257"/>
      <c r="D111" s="226"/>
      <c r="E111" s="227"/>
      <c r="F111" s="227"/>
      <c r="G111" s="227"/>
      <c r="H111" s="228"/>
      <c r="I111" s="228"/>
      <c r="J111" s="258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</row>
    <row r="112" spans="1:20" ht="20.100000000000001" customHeight="1">
      <c r="A112" s="223"/>
      <c r="B112" s="260"/>
      <c r="C112" s="257"/>
      <c r="D112" s="226"/>
      <c r="E112" s="227"/>
      <c r="F112" s="227"/>
      <c r="G112" s="227"/>
      <c r="H112" s="228"/>
      <c r="I112" s="228"/>
      <c r="J112" s="258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</row>
    <row r="113" spans="1:20" ht="20.100000000000001" customHeight="1">
      <c r="A113" s="223"/>
      <c r="B113" s="260"/>
      <c r="C113" s="257"/>
      <c r="D113" s="226"/>
      <c r="E113" s="227"/>
      <c r="F113" s="227"/>
      <c r="G113" s="227"/>
      <c r="H113" s="228"/>
      <c r="I113" s="228"/>
      <c r="J113" s="258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</row>
    <row r="114" spans="1:20" ht="20.100000000000001" customHeight="1">
      <c r="A114" s="223"/>
      <c r="B114" s="260"/>
      <c r="C114" s="257"/>
      <c r="D114" s="226"/>
      <c r="E114" s="227"/>
      <c r="F114" s="227"/>
      <c r="G114" s="227"/>
      <c r="H114" s="228"/>
      <c r="I114" s="228"/>
      <c r="J114" s="258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</row>
    <row r="115" spans="1:20" ht="20.100000000000001" customHeight="1">
      <c r="A115" s="223"/>
      <c r="B115" s="260"/>
      <c r="C115" s="257"/>
      <c r="D115" s="226"/>
      <c r="E115" s="227"/>
      <c r="F115" s="227"/>
      <c r="G115" s="227"/>
      <c r="H115" s="228"/>
      <c r="I115" s="228"/>
      <c r="J115" s="258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</row>
    <row r="116" spans="1:20" ht="20.100000000000001" customHeight="1">
      <c r="A116" s="223"/>
      <c r="B116" s="260"/>
      <c r="C116" s="257"/>
      <c r="D116" s="226"/>
      <c r="E116" s="227"/>
      <c r="F116" s="227"/>
      <c r="G116" s="227"/>
      <c r="H116" s="228"/>
      <c r="I116" s="228"/>
      <c r="J116" s="258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</row>
    <row r="117" spans="1:20" ht="20.100000000000001" customHeight="1">
      <c r="A117" s="223"/>
      <c r="B117" s="260"/>
      <c r="C117" s="257"/>
      <c r="D117" s="226"/>
      <c r="E117" s="227"/>
      <c r="F117" s="227"/>
      <c r="G117" s="227"/>
      <c r="H117" s="228"/>
      <c r="I117" s="228"/>
      <c r="J117" s="258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</row>
    <row r="118" spans="1:20" ht="20.100000000000001" customHeight="1">
      <c r="A118" s="223"/>
      <c r="B118" s="260"/>
      <c r="C118" s="257"/>
      <c r="D118" s="226"/>
      <c r="E118" s="227"/>
      <c r="F118" s="227"/>
      <c r="G118" s="227"/>
      <c r="H118" s="228"/>
      <c r="I118" s="228"/>
      <c r="J118" s="258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</row>
    <row r="119" spans="1:20" ht="20.100000000000001" customHeight="1">
      <c r="A119" s="223"/>
      <c r="B119" s="260"/>
      <c r="C119" s="257"/>
      <c r="D119" s="226"/>
      <c r="E119" s="227"/>
      <c r="F119" s="227"/>
      <c r="G119" s="227"/>
      <c r="H119" s="228"/>
      <c r="I119" s="228"/>
      <c r="J119" s="258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</row>
    <row r="120" spans="1:20" ht="20.100000000000001" customHeight="1">
      <c r="A120" s="223"/>
      <c r="B120" s="260"/>
      <c r="C120" s="257"/>
      <c r="D120" s="226"/>
      <c r="E120" s="227"/>
      <c r="F120" s="227"/>
      <c r="G120" s="227"/>
      <c r="H120" s="228"/>
      <c r="I120" s="228"/>
      <c r="J120" s="258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</row>
    <row r="121" spans="1:20" ht="20.100000000000001" customHeight="1">
      <c r="A121" s="223"/>
      <c r="B121" s="260"/>
      <c r="C121" s="257"/>
      <c r="D121" s="226"/>
      <c r="E121" s="227"/>
      <c r="F121" s="227"/>
      <c r="G121" s="227"/>
      <c r="H121" s="228"/>
      <c r="I121" s="228"/>
      <c r="J121" s="258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</row>
    <row r="122" spans="1:20" ht="20.100000000000001" customHeight="1">
      <c r="A122" s="223"/>
      <c r="B122" s="260"/>
      <c r="C122" s="257"/>
      <c r="D122" s="226"/>
      <c r="E122" s="227"/>
      <c r="F122" s="227"/>
      <c r="G122" s="227"/>
      <c r="H122" s="228"/>
      <c r="I122" s="228"/>
      <c r="J122" s="258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</row>
    <row r="123" spans="1:20" ht="20.100000000000001" customHeight="1">
      <c r="A123" s="223"/>
      <c r="B123" s="260"/>
      <c r="C123" s="257"/>
      <c r="D123" s="226"/>
      <c r="E123" s="227"/>
      <c r="F123" s="227"/>
      <c r="G123" s="227"/>
      <c r="H123" s="228"/>
      <c r="I123" s="228"/>
      <c r="J123" s="258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</row>
    <row r="124" spans="1:20" ht="20.100000000000001" customHeight="1">
      <c r="A124" s="223"/>
      <c r="B124" s="260"/>
      <c r="C124" s="257"/>
      <c r="D124" s="226"/>
      <c r="E124" s="227"/>
      <c r="F124" s="227"/>
      <c r="G124" s="227"/>
      <c r="H124" s="228"/>
      <c r="I124" s="228"/>
      <c r="J124" s="258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</row>
    <row r="125" spans="1:20" ht="20.100000000000001" customHeight="1">
      <c r="A125" s="223"/>
      <c r="B125" s="260"/>
      <c r="C125" s="257"/>
      <c r="D125" s="226"/>
      <c r="E125" s="227"/>
      <c r="F125" s="227"/>
      <c r="G125" s="227"/>
      <c r="H125" s="228"/>
      <c r="I125" s="228"/>
      <c r="J125" s="258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</row>
    <row r="126" spans="1:20" ht="20.100000000000001" customHeight="1">
      <c r="A126" s="223"/>
      <c r="B126" s="260"/>
      <c r="C126" s="257"/>
      <c r="D126" s="226"/>
      <c r="E126" s="227"/>
      <c r="F126" s="227"/>
      <c r="G126" s="227"/>
      <c r="H126" s="228"/>
      <c r="I126" s="228"/>
      <c r="J126" s="25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</row>
    <row r="127" spans="1:20" ht="20.100000000000001" customHeight="1">
      <c r="A127" s="223"/>
      <c r="B127" s="260"/>
      <c r="C127" s="257"/>
      <c r="D127" s="226"/>
      <c r="E127" s="227"/>
      <c r="F127" s="227"/>
      <c r="G127" s="227"/>
      <c r="H127" s="228"/>
      <c r="I127" s="228"/>
      <c r="J127" s="25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</row>
    <row r="128" spans="1:20" ht="20.100000000000001" customHeight="1">
      <c r="A128" s="223"/>
      <c r="B128" s="260"/>
      <c r="C128" s="257"/>
      <c r="D128" s="226"/>
      <c r="E128" s="227"/>
      <c r="F128" s="227"/>
      <c r="G128" s="227"/>
      <c r="H128" s="228"/>
      <c r="I128" s="228"/>
      <c r="J128" s="258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</row>
    <row r="129" spans="1:20" ht="20.100000000000001" customHeight="1">
      <c r="A129" s="223"/>
      <c r="B129" s="260"/>
      <c r="C129" s="257"/>
      <c r="D129" s="226"/>
      <c r="E129" s="227"/>
      <c r="F129" s="227"/>
      <c r="G129" s="227"/>
      <c r="H129" s="228"/>
      <c r="I129" s="228"/>
      <c r="J129" s="258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</row>
    <row r="130" spans="1:20" ht="20.100000000000001" customHeight="1">
      <c r="A130" s="223"/>
      <c r="B130" s="260"/>
      <c r="C130" s="257"/>
      <c r="D130" s="226"/>
      <c r="E130" s="227"/>
      <c r="F130" s="227"/>
      <c r="G130" s="227"/>
      <c r="H130" s="228"/>
      <c r="I130" s="228"/>
      <c r="J130" s="258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</row>
    <row r="131" spans="1:20" ht="20.100000000000001" customHeight="1">
      <c r="A131" s="223"/>
      <c r="B131" s="260"/>
      <c r="C131" s="257"/>
      <c r="D131" s="226"/>
      <c r="E131" s="227"/>
      <c r="F131" s="227"/>
      <c r="G131" s="227"/>
      <c r="H131" s="228"/>
      <c r="I131" s="228"/>
      <c r="J131" s="258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</row>
    <row r="132" spans="1:20" ht="20.100000000000001" customHeight="1">
      <c r="A132" s="223"/>
      <c r="B132" s="260"/>
      <c r="C132" s="257"/>
      <c r="D132" s="226"/>
      <c r="E132" s="227"/>
      <c r="F132" s="227"/>
      <c r="G132" s="227"/>
      <c r="H132" s="228"/>
      <c r="I132" s="228"/>
      <c r="J132" s="258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</row>
    <row r="133" spans="1:20" ht="20.100000000000001" customHeight="1">
      <c r="A133" s="223"/>
      <c r="B133" s="260"/>
      <c r="C133" s="257"/>
      <c r="D133" s="226"/>
      <c r="E133" s="227"/>
      <c r="F133" s="227"/>
      <c r="G133" s="227"/>
      <c r="H133" s="228"/>
      <c r="I133" s="228"/>
      <c r="J133" s="258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</row>
    <row r="134" spans="1:20" ht="20.100000000000001" customHeight="1">
      <c r="A134" s="223"/>
      <c r="B134" s="260"/>
      <c r="C134" s="257"/>
      <c r="D134" s="226"/>
      <c r="E134" s="227"/>
      <c r="F134" s="227"/>
      <c r="G134" s="227"/>
      <c r="H134" s="228"/>
      <c r="I134" s="228"/>
      <c r="J134" s="258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</row>
    <row r="135" spans="1:20" ht="20.100000000000001" customHeight="1">
      <c r="A135" s="223"/>
      <c r="B135" s="260"/>
      <c r="C135" s="257"/>
      <c r="D135" s="226"/>
      <c r="E135" s="227"/>
      <c r="F135" s="227"/>
      <c r="G135" s="227"/>
      <c r="H135" s="228"/>
      <c r="I135" s="228"/>
      <c r="J135" s="258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</row>
    <row r="136" spans="1:20" ht="20.100000000000001" customHeight="1">
      <c r="A136" s="223"/>
      <c r="B136" s="260"/>
      <c r="C136" s="257"/>
      <c r="D136" s="226"/>
      <c r="E136" s="227"/>
      <c r="F136" s="227"/>
      <c r="G136" s="227"/>
      <c r="H136" s="228"/>
      <c r="I136" s="228"/>
      <c r="J136" s="258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</row>
    <row r="137" spans="1:20" ht="20.100000000000001" customHeight="1">
      <c r="A137" s="223"/>
      <c r="B137" s="260"/>
      <c r="C137" s="257"/>
      <c r="D137" s="226"/>
      <c r="E137" s="227"/>
      <c r="F137" s="227"/>
      <c r="G137" s="227"/>
      <c r="H137" s="228"/>
      <c r="I137" s="228"/>
      <c r="J137" s="258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</row>
    <row r="138" spans="1:20" ht="20.100000000000001" customHeight="1">
      <c r="A138" s="223"/>
      <c r="B138" s="260"/>
      <c r="C138" s="257"/>
      <c r="D138" s="226"/>
      <c r="E138" s="227"/>
      <c r="F138" s="227"/>
      <c r="G138" s="227"/>
      <c r="H138" s="228"/>
      <c r="I138" s="228"/>
      <c r="J138" s="258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</row>
    <row r="139" spans="1:20" ht="20.100000000000001" customHeight="1">
      <c r="A139" s="223"/>
      <c r="B139" s="260"/>
      <c r="C139" s="257"/>
      <c r="D139" s="226"/>
      <c r="E139" s="227"/>
      <c r="F139" s="227"/>
      <c r="G139" s="227"/>
      <c r="H139" s="228"/>
      <c r="I139" s="228"/>
      <c r="J139" s="258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</row>
    <row r="140" spans="1:20" ht="20.100000000000001" customHeight="1">
      <c r="A140" s="223"/>
      <c r="B140" s="260"/>
      <c r="C140" s="257"/>
      <c r="D140" s="226"/>
      <c r="E140" s="227"/>
      <c r="F140" s="227"/>
      <c r="G140" s="227"/>
      <c r="H140" s="228"/>
      <c r="I140" s="228"/>
      <c r="J140" s="258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</row>
    <row r="141" spans="1:20" ht="20.100000000000001" customHeight="1">
      <c r="A141" s="223"/>
      <c r="B141" s="260"/>
      <c r="C141" s="257"/>
      <c r="D141" s="274"/>
      <c r="E141" s="227"/>
      <c r="F141" s="227"/>
      <c r="G141" s="227"/>
      <c r="H141" s="228"/>
      <c r="I141" s="228"/>
      <c r="J141" s="258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</row>
    <row r="142" spans="1:20" ht="20.100000000000001" customHeight="1">
      <c r="A142" s="223"/>
      <c r="B142" s="260"/>
      <c r="C142" s="257"/>
      <c r="D142" s="274"/>
      <c r="E142" s="227"/>
      <c r="F142" s="227"/>
      <c r="G142" s="227"/>
      <c r="H142" s="228"/>
      <c r="I142" s="228"/>
      <c r="J142" s="258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</row>
    <row r="143" spans="1:20" ht="20.100000000000001" customHeight="1">
      <c r="A143" s="223"/>
      <c r="B143" s="260"/>
      <c r="C143" s="257"/>
      <c r="D143" s="274"/>
      <c r="E143" s="227"/>
      <c r="F143" s="227"/>
      <c r="G143" s="227"/>
      <c r="H143" s="228"/>
      <c r="I143" s="228"/>
      <c r="J143" s="25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</row>
    <row r="144" spans="1:20" ht="20.100000000000001" customHeight="1">
      <c r="A144" s="223"/>
      <c r="B144" s="260"/>
      <c r="C144" s="257"/>
      <c r="D144" s="274"/>
      <c r="E144" s="227"/>
      <c r="F144" s="227"/>
      <c r="G144" s="227"/>
      <c r="H144" s="228"/>
      <c r="I144" s="228"/>
      <c r="J144" s="25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</row>
    <row r="145" spans="1:20" ht="20.100000000000001" customHeight="1">
      <c r="A145" s="275"/>
      <c r="B145" s="276"/>
      <c r="C145" s="277"/>
      <c r="D145" s="278"/>
      <c r="E145" s="279"/>
      <c r="F145" s="279"/>
      <c r="G145" s="279"/>
      <c r="H145" s="280"/>
      <c r="I145" s="280"/>
      <c r="J145" s="281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</row>
    <row r="146" spans="1:20" ht="20.100000000000001" customHeight="1">
      <c r="A146" s="201"/>
      <c r="B146" s="87"/>
      <c r="C146" s="119"/>
      <c r="D146" s="116"/>
      <c r="E146" s="120"/>
      <c r="F146" s="120"/>
      <c r="G146" s="120"/>
      <c r="H146" s="120"/>
      <c r="I146" s="120"/>
    </row>
    <row r="151" spans="1:20" ht="20.100000000000001" customHeight="1">
      <c r="K151" s="286"/>
    </row>
  </sheetData>
  <mergeCells count="13">
    <mergeCell ref="A1:J1"/>
    <mergeCell ref="A5:J5"/>
    <mergeCell ref="A6:J6"/>
    <mergeCell ref="A8:A9"/>
    <mergeCell ref="B8:B9"/>
    <mergeCell ref="C8:C9"/>
    <mergeCell ref="D8:D9"/>
    <mergeCell ref="E8:F8"/>
    <mergeCell ref="G8:H8"/>
    <mergeCell ref="I8:I9"/>
    <mergeCell ref="J8:J9"/>
    <mergeCell ref="A3:J3"/>
    <mergeCell ref="A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3600" verticalDpi="3600" r:id="rId1"/>
  <headerFooter alignWithMargins="0">
    <oddHeader>&amp;R&amp;"TH SarabunPSK,Regular"&amp;14แบบ ปร.4 AR  แผ่นที่ &amp;P / &amp;N</oddHeader>
  </headerFooter>
  <rowBreaks count="3" manualBreakCount="3">
    <brk id="21" max="9" man="1"/>
    <brk id="41" max="9" man="1"/>
    <brk id="6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131"/>
  <sheetViews>
    <sheetView view="pageBreakPreview" topLeftCell="A49" zoomScaleNormal="100" zoomScaleSheetLayoutView="100" zoomScalePageLayoutView="90" workbookViewId="0">
      <selection activeCell="L61" sqref="L61"/>
    </sheetView>
  </sheetViews>
  <sheetFormatPr defaultRowHeight="20.100000000000001" customHeight="1"/>
  <cols>
    <col min="1" max="1" width="8.7109375" style="193" customWidth="1"/>
    <col min="2" max="2" width="50.7109375" style="192" customWidth="1"/>
    <col min="3" max="3" width="10.7109375" style="283" customWidth="1"/>
    <col min="4" max="4" width="8.42578125" style="284" customWidth="1"/>
    <col min="5" max="9" width="15.7109375" style="285" customWidth="1"/>
    <col min="10" max="10" width="13.5703125" style="282" bestFit="1" customWidth="1"/>
    <col min="11" max="11" width="28" style="192" customWidth="1"/>
    <col min="12" max="12" width="16" style="192" customWidth="1"/>
    <col min="13" max="13" width="20.28515625" style="335" customWidth="1"/>
    <col min="14" max="14" width="12.85546875" style="192" customWidth="1"/>
    <col min="15" max="15" width="17" style="335" customWidth="1"/>
    <col min="16" max="16384" width="9.140625" style="192"/>
  </cols>
  <sheetData>
    <row r="1" spans="1:51" s="204" customFormat="1" ht="20.100000000000001" customHeight="1" thickBot="1">
      <c r="A1" s="481" t="s">
        <v>144</v>
      </c>
      <c r="B1" s="481"/>
      <c r="C1" s="481"/>
      <c r="D1" s="481"/>
      <c r="E1" s="481"/>
      <c r="F1" s="481"/>
      <c r="G1" s="481"/>
      <c r="H1" s="481"/>
      <c r="I1" s="481"/>
      <c r="J1" s="481"/>
      <c r="M1" s="334"/>
      <c r="O1" s="334"/>
    </row>
    <row r="2" spans="1:51" s="204" customFormat="1" ht="20.100000000000001" customHeight="1" thickTop="1">
      <c r="A2" s="110"/>
      <c r="B2" s="110"/>
      <c r="C2" s="117"/>
      <c r="D2" s="108"/>
      <c r="E2" s="109"/>
      <c r="F2" s="109"/>
      <c r="G2" s="109"/>
      <c r="H2" s="109"/>
      <c r="I2" s="109"/>
      <c r="J2" s="110"/>
      <c r="M2" s="334"/>
      <c r="O2" s="334"/>
    </row>
    <row r="3" spans="1:51" s="204" customFormat="1" ht="20.100000000000001" customHeight="1">
      <c r="A3" s="492" t="str">
        <f>หน้าปก!$B$19</f>
        <v>โครงการก่อสร้างห้องปั้มดับเพลิงอาคารหอประชุม</v>
      </c>
      <c r="B3" s="492"/>
      <c r="C3" s="492"/>
      <c r="D3" s="492"/>
      <c r="E3" s="492"/>
      <c r="F3" s="492"/>
      <c r="G3" s="492"/>
      <c r="H3" s="492"/>
      <c r="I3" s="492"/>
      <c r="J3" s="492"/>
      <c r="M3" s="334"/>
      <c r="O3" s="334"/>
    </row>
    <row r="4" spans="1:51" s="204" customFormat="1" ht="20.100000000000001" customHeight="1">
      <c r="A4" s="492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92"/>
      <c r="C4" s="492"/>
      <c r="D4" s="492"/>
      <c r="E4" s="492"/>
      <c r="F4" s="492"/>
      <c r="G4" s="492"/>
      <c r="H4" s="492"/>
      <c r="I4" s="492"/>
      <c r="J4" s="492"/>
      <c r="M4" s="334"/>
      <c r="O4" s="334"/>
    </row>
    <row r="5" spans="1:51" s="204" customFormat="1" ht="20.100000000000001" customHeight="1">
      <c r="A5" s="492" t="str">
        <f>หน้าปก!$B$21</f>
        <v>เจ้าของโครงการ : มหาวิทยาลัยราชภัฏอุดรธานี</v>
      </c>
      <c r="B5" s="492"/>
      <c r="C5" s="492"/>
      <c r="D5" s="492"/>
      <c r="E5" s="492"/>
      <c r="F5" s="492"/>
      <c r="G5" s="492"/>
      <c r="H5" s="492"/>
      <c r="I5" s="492"/>
      <c r="J5" s="492"/>
      <c r="M5" s="334"/>
      <c r="O5" s="334"/>
    </row>
    <row r="6" spans="1:51" s="204" customFormat="1" ht="20.100000000000001" customHeight="1">
      <c r="A6" s="492" t="str">
        <f>"คำนวณราคาเมื่อวันที่ "&amp;TEXT(หน้าปก!G24,"[$-th-TH,107]ว ดดดด ปปปป ")</f>
        <v xml:space="preserve">คำนวณราคาเมื่อวันที่ 20 สิงหาคม 2563 </v>
      </c>
      <c r="B6" s="492"/>
      <c r="C6" s="492"/>
      <c r="D6" s="492"/>
      <c r="E6" s="492"/>
      <c r="F6" s="492"/>
      <c r="G6" s="492"/>
      <c r="H6" s="492"/>
      <c r="I6" s="492"/>
      <c r="J6" s="492"/>
      <c r="M6" s="334"/>
      <c r="O6" s="334"/>
    </row>
    <row r="7" spans="1:51" ht="20.100000000000001" customHeight="1">
      <c r="A7" s="190"/>
      <c r="B7" s="190"/>
      <c r="C7" s="205"/>
      <c r="D7" s="206"/>
      <c r="E7" s="207"/>
      <c r="F7" s="207"/>
      <c r="G7" s="207"/>
      <c r="H7" s="207"/>
      <c r="I7" s="207"/>
      <c r="J7" s="208"/>
    </row>
    <row r="8" spans="1:51" s="193" customFormat="1" ht="20.100000000000001" customHeight="1">
      <c r="A8" s="490" t="s">
        <v>19</v>
      </c>
      <c r="B8" s="490" t="s">
        <v>4</v>
      </c>
      <c r="C8" s="495" t="s">
        <v>20</v>
      </c>
      <c r="D8" s="495" t="s">
        <v>1</v>
      </c>
      <c r="E8" s="494" t="s">
        <v>21</v>
      </c>
      <c r="F8" s="494"/>
      <c r="G8" s="494" t="s">
        <v>22</v>
      </c>
      <c r="H8" s="494"/>
      <c r="I8" s="491" t="s">
        <v>23</v>
      </c>
      <c r="J8" s="496" t="s">
        <v>13</v>
      </c>
      <c r="K8" s="192"/>
      <c r="L8" s="192"/>
      <c r="M8" s="335"/>
      <c r="N8" s="192"/>
      <c r="O8" s="335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</row>
    <row r="9" spans="1:51" s="193" customFormat="1" ht="20.100000000000001" customHeight="1">
      <c r="A9" s="490"/>
      <c r="B9" s="490"/>
      <c r="C9" s="495"/>
      <c r="D9" s="495"/>
      <c r="E9" s="439" t="s">
        <v>24</v>
      </c>
      <c r="F9" s="439" t="s">
        <v>12</v>
      </c>
      <c r="G9" s="439" t="s">
        <v>24</v>
      </c>
      <c r="H9" s="351" t="s">
        <v>12</v>
      </c>
      <c r="I9" s="491"/>
      <c r="J9" s="496"/>
      <c r="K9" s="192"/>
      <c r="L9" s="192"/>
      <c r="M9" s="335"/>
      <c r="N9" s="192"/>
      <c r="O9" s="335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</row>
    <row r="10" spans="1:51" ht="20.100000000000001" customHeight="1">
      <c r="A10" s="302"/>
      <c r="B10" s="302" t="s">
        <v>215</v>
      </c>
      <c r="C10" s="303"/>
      <c r="D10" s="304"/>
      <c r="E10" s="305"/>
      <c r="F10" s="305"/>
      <c r="G10" s="305"/>
      <c r="H10" s="305"/>
      <c r="I10" s="305"/>
      <c r="J10" s="352" t="s">
        <v>25</v>
      </c>
    </row>
    <row r="11" spans="1:51" ht="20.100000000000001" customHeight="1">
      <c r="A11" s="353">
        <v>1.3</v>
      </c>
      <c r="B11" s="298" t="s">
        <v>142</v>
      </c>
      <c r="C11" s="295"/>
      <c r="D11" s="296"/>
      <c r="E11" s="297"/>
      <c r="F11" s="299"/>
      <c r="G11" s="299"/>
      <c r="H11" s="299"/>
      <c r="I11" s="299"/>
      <c r="J11" s="354"/>
    </row>
    <row r="12" spans="1:51" ht="20.100000000000001" customHeight="1">
      <c r="A12" s="353" t="s">
        <v>43</v>
      </c>
      <c r="B12" s="298" t="s">
        <v>83</v>
      </c>
      <c r="C12" s="295"/>
      <c r="D12" s="296" t="s">
        <v>2</v>
      </c>
      <c r="E12" s="297"/>
      <c r="F12" s="299">
        <v>0</v>
      </c>
      <c r="G12" s="299"/>
      <c r="H12" s="299">
        <v>0</v>
      </c>
      <c r="I12" s="299">
        <v>0</v>
      </c>
      <c r="J12" s="355" t="e">
        <f>I12/$I$26</f>
        <v>#DIV/0!</v>
      </c>
    </row>
    <row r="13" spans="1:51" ht="20.100000000000001" customHeight="1">
      <c r="A13" s="353" t="s">
        <v>44</v>
      </c>
      <c r="B13" s="300" t="s">
        <v>141</v>
      </c>
      <c r="C13" s="295"/>
      <c r="D13" s="296" t="s">
        <v>2</v>
      </c>
      <c r="E13" s="297"/>
      <c r="F13" s="299">
        <v>0</v>
      </c>
      <c r="G13" s="299"/>
      <c r="H13" s="299">
        <v>0</v>
      </c>
      <c r="I13" s="299">
        <v>0</v>
      </c>
      <c r="J13" s="355" t="e">
        <f t="shared" ref="J13:J24" si="0">I13/$I$26</f>
        <v>#DIV/0!</v>
      </c>
    </row>
    <row r="14" spans="1:51" ht="20.100000000000001" customHeight="1">
      <c r="A14" s="353" t="s">
        <v>45</v>
      </c>
      <c r="B14" s="300" t="s">
        <v>84</v>
      </c>
      <c r="C14" s="295"/>
      <c r="D14" s="296" t="s">
        <v>2</v>
      </c>
      <c r="E14" s="297"/>
      <c r="F14" s="299">
        <v>0</v>
      </c>
      <c r="G14" s="299"/>
      <c r="H14" s="299">
        <v>0</v>
      </c>
      <c r="I14" s="299">
        <v>0</v>
      </c>
      <c r="J14" s="355" t="e">
        <f t="shared" si="0"/>
        <v>#DIV/0!</v>
      </c>
    </row>
    <row r="15" spans="1:51" ht="20.100000000000001" customHeight="1">
      <c r="A15" s="353" t="s">
        <v>46</v>
      </c>
      <c r="B15" s="300" t="s">
        <v>85</v>
      </c>
      <c r="C15" s="295"/>
      <c r="D15" s="296" t="s">
        <v>2</v>
      </c>
      <c r="E15" s="297"/>
      <c r="F15" s="299">
        <f>F34</f>
        <v>0</v>
      </c>
      <c r="G15" s="299"/>
      <c r="H15" s="299">
        <f>H34</f>
        <v>0</v>
      </c>
      <c r="I15" s="299">
        <f>I34</f>
        <v>0</v>
      </c>
      <c r="J15" s="355" t="e">
        <f t="shared" si="0"/>
        <v>#DIV/0!</v>
      </c>
    </row>
    <row r="16" spans="1:51" ht="20.100000000000001" customHeight="1">
      <c r="A16" s="353" t="s">
        <v>47</v>
      </c>
      <c r="B16" s="300" t="s">
        <v>39</v>
      </c>
      <c r="C16" s="295"/>
      <c r="D16" s="296" t="s">
        <v>2</v>
      </c>
      <c r="E16" s="297"/>
      <c r="F16" s="299">
        <f>F44</f>
        <v>0</v>
      </c>
      <c r="G16" s="299"/>
      <c r="H16" s="299">
        <f>H44</f>
        <v>0</v>
      </c>
      <c r="I16" s="299">
        <f>I44</f>
        <v>0</v>
      </c>
      <c r="J16" s="355" t="e">
        <f t="shared" si="0"/>
        <v>#DIV/0!</v>
      </c>
    </row>
    <row r="17" spans="1:21" ht="20.100000000000001" customHeight="1">
      <c r="A17" s="353" t="s">
        <v>48</v>
      </c>
      <c r="B17" s="300" t="s">
        <v>40</v>
      </c>
      <c r="C17" s="295"/>
      <c r="D17" s="296" t="s">
        <v>2</v>
      </c>
      <c r="E17" s="297"/>
      <c r="F17" s="299">
        <f>F50</f>
        <v>0</v>
      </c>
      <c r="G17" s="299"/>
      <c r="H17" s="299">
        <f>H50</f>
        <v>0</v>
      </c>
      <c r="I17" s="299">
        <f>I50</f>
        <v>0</v>
      </c>
      <c r="J17" s="355" t="e">
        <f t="shared" si="0"/>
        <v>#DIV/0!</v>
      </c>
    </row>
    <row r="18" spans="1:21" ht="20.100000000000001" customHeight="1">
      <c r="A18" s="353" t="s">
        <v>49</v>
      </c>
      <c r="B18" s="300" t="s">
        <v>86</v>
      </c>
      <c r="C18" s="295"/>
      <c r="D18" s="296" t="s">
        <v>2</v>
      </c>
      <c r="E18" s="297"/>
      <c r="F18" s="299">
        <f>F61</f>
        <v>0</v>
      </c>
      <c r="G18" s="299"/>
      <c r="H18" s="299">
        <f>H61</f>
        <v>0</v>
      </c>
      <c r="I18" s="299">
        <f>I61</f>
        <v>0</v>
      </c>
      <c r="J18" s="355" t="e">
        <f t="shared" si="0"/>
        <v>#DIV/0!</v>
      </c>
    </row>
    <row r="19" spans="1:21" ht="20.100000000000001" customHeight="1">
      <c r="A19" s="353" t="s">
        <v>50</v>
      </c>
      <c r="B19" s="300" t="s">
        <v>42</v>
      </c>
      <c r="C19" s="295"/>
      <c r="D19" s="296" t="s">
        <v>2</v>
      </c>
      <c r="E19" s="297"/>
      <c r="F19" s="299">
        <v>0</v>
      </c>
      <c r="G19" s="299"/>
      <c r="H19" s="299">
        <v>0</v>
      </c>
      <c r="I19" s="299">
        <v>0</v>
      </c>
      <c r="J19" s="355" t="e">
        <f t="shared" si="0"/>
        <v>#DIV/0!</v>
      </c>
    </row>
    <row r="20" spans="1:21" ht="20.100000000000001" customHeight="1">
      <c r="A20" s="353" t="s">
        <v>51</v>
      </c>
      <c r="B20" s="300" t="s">
        <v>87</v>
      </c>
      <c r="C20" s="295"/>
      <c r="D20" s="296" t="s">
        <v>2</v>
      </c>
      <c r="E20" s="297"/>
      <c r="F20" s="299">
        <v>0</v>
      </c>
      <c r="G20" s="299"/>
      <c r="H20" s="299">
        <v>0</v>
      </c>
      <c r="I20" s="299">
        <v>0</v>
      </c>
      <c r="J20" s="355" t="e">
        <f t="shared" si="0"/>
        <v>#DIV/0!</v>
      </c>
    </row>
    <row r="21" spans="1:21" ht="20.100000000000001" customHeight="1">
      <c r="A21" s="353" t="s">
        <v>52</v>
      </c>
      <c r="B21" s="300" t="s">
        <v>88</v>
      </c>
      <c r="C21" s="295"/>
      <c r="D21" s="296" t="s">
        <v>2</v>
      </c>
      <c r="E21" s="297"/>
      <c r="F21" s="299">
        <v>0</v>
      </c>
      <c r="G21" s="299"/>
      <c r="H21" s="299">
        <v>0</v>
      </c>
      <c r="I21" s="299">
        <v>0</v>
      </c>
      <c r="J21" s="355" t="e">
        <f t="shared" si="0"/>
        <v>#DIV/0!</v>
      </c>
    </row>
    <row r="22" spans="1:21" ht="20.100000000000001" customHeight="1">
      <c r="A22" s="353" t="s">
        <v>53</v>
      </c>
      <c r="B22" s="300" t="s">
        <v>89</v>
      </c>
      <c r="C22" s="295"/>
      <c r="D22" s="296" t="s">
        <v>2</v>
      </c>
      <c r="E22" s="297"/>
      <c r="F22" s="299">
        <v>0</v>
      </c>
      <c r="G22" s="299"/>
      <c r="H22" s="299">
        <v>0</v>
      </c>
      <c r="I22" s="299">
        <v>0</v>
      </c>
      <c r="J22" s="355" t="e">
        <f t="shared" si="0"/>
        <v>#DIV/0!</v>
      </c>
    </row>
    <row r="23" spans="1:21" ht="20.100000000000001" customHeight="1">
      <c r="A23" s="353" t="s">
        <v>54</v>
      </c>
      <c r="B23" s="300" t="s">
        <v>90</v>
      </c>
      <c r="C23" s="295"/>
      <c r="D23" s="296" t="s">
        <v>2</v>
      </c>
      <c r="E23" s="297"/>
      <c r="F23" s="299">
        <v>0</v>
      </c>
      <c r="G23" s="299"/>
      <c r="H23" s="299">
        <v>0</v>
      </c>
      <c r="I23" s="299">
        <v>0</v>
      </c>
      <c r="J23" s="355" t="e">
        <f t="shared" si="0"/>
        <v>#DIV/0!</v>
      </c>
    </row>
    <row r="24" spans="1:21" ht="20.100000000000001" customHeight="1">
      <c r="A24" s="353" t="s">
        <v>55</v>
      </c>
      <c r="B24" s="300" t="s">
        <v>38</v>
      </c>
      <c r="C24" s="295"/>
      <c r="D24" s="296" t="s">
        <v>2</v>
      </c>
      <c r="E24" s="297"/>
      <c r="F24" s="299">
        <v>0</v>
      </c>
      <c r="G24" s="299"/>
      <c r="H24" s="299">
        <v>0</v>
      </c>
      <c r="I24" s="299">
        <v>0</v>
      </c>
      <c r="J24" s="355" t="e">
        <f t="shared" si="0"/>
        <v>#DIV/0!</v>
      </c>
    </row>
    <row r="25" spans="1:21" ht="20.100000000000001" customHeight="1">
      <c r="A25" s="356"/>
      <c r="B25" s="301"/>
      <c r="C25" s="295"/>
      <c r="D25" s="291"/>
      <c r="E25" s="297"/>
      <c r="F25" s="299"/>
      <c r="G25" s="299"/>
      <c r="H25" s="299"/>
      <c r="I25" s="299"/>
      <c r="J25" s="355"/>
      <c r="L25" s="197"/>
      <c r="M25" s="336"/>
      <c r="N25" s="197"/>
      <c r="O25" s="336"/>
      <c r="P25" s="197"/>
      <c r="Q25" s="197"/>
      <c r="R25" s="197"/>
      <c r="S25" s="197"/>
      <c r="T25" s="197"/>
      <c r="U25" s="197"/>
    </row>
    <row r="26" spans="1:21" ht="20.100000000000001" customHeight="1">
      <c r="A26" s="357"/>
      <c r="B26" s="356" t="s">
        <v>216</v>
      </c>
      <c r="C26" s="295"/>
      <c r="D26" s="296"/>
      <c r="E26" s="297"/>
      <c r="F26" s="299">
        <f>SUM(F12:F25)</f>
        <v>0</v>
      </c>
      <c r="G26" s="299"/>
      <c r="H26" s="299">
        <f>SUM(H12:H25)</f>
        <v>0</v>
      </c>
      <c r="I26" s="299">
        <f>SUM(I12:I25)</f>
        <v>0</v>
      </c>
      <c r="J26" s="358" t="e">
        <f>SUM(J12:J24)</f>
        <v>#DIV/0!</v>
      </c>
      <c r="L26" s="197"/>
      <c r="M26" s="336"/>
      <c r="N26" s="197"/>
      <c r="O26" s="336"/>
      <c r="P26" s="197"/>
      <c r="Q26" s="197"/>
      <c r="R26" s="197"/>
      <c r="S26" s="197"/>
      <c r="T26" s="197"/>
      <c r="U26" s="197"/>
    </row>
    <row r="27" spans="1:21" ht="20.100000000000001" customHeight="1">
      <c r="A27" s="209">
        <v>1.3</v>
      </c>
      <c r="B27" s="210" t="str">
        <f>B11</f>
        <v>งานระบบไฟฟ้าและสื่อสาร</v>
      </c>
      <c r="C27" s="211"/>
      <c r="D27" s="212"/>
      <c r="E27" s="213"/>
      <c r="F27" s="214"/>
      <c r="G27" s="214"/>
      <c r="H27" s="214"/>
      <c r="I27" s="214"/>
      <c r="J27" s="215"/>
      <c r="L27" s="197"/>
      <c r="M27" s="336"/>
      <c r="N27" s="197"/>
      <c r="O27" s="336"/>
      <c r="P27" s="197"/>
      <c r="Q27" s="197"/>
      <c r="R27" s="197"/>
      <c r="S27" s="197"/>
      <c r="T27" s="197"/>
      <c r="U27" s="197"/>
    </row>
    <row r="28" spans="1:21" s="200" customFormat="1" ht="20.100000000000001" customHeight="1">
      <c r="A28" s="216" t="str">
        <f>A15</f>
        <v>1.3.4</v>
      </c>
      <c r="B28" s="217" t="s">
        <v>85</v>
      </c>
      <c r="C28" s="218"/>
      <c r="D28" s="219"/>
      <c r="E28" s="220"/>
      <c r="F28" s="221"/>
      <c r="G28" s="221"/>
      <c r="H28" s="221"/>
      <c r="I28" s="221"/>
      <c r="J28" s="222"/>
      <c r="L28" s="199"/>
      <c r="M28" s="337"/>
      <c r="N28" s="199"/>
      <c r="O28" s="337"/>
      <c r="P28" s="199"/>
      <c r="Q28" s="199"/>
      <c r="R28" s="199"/>
      <c r="S28" s="199"/>
      <c r="T28" s="199"/>
      <c r="U28" s="199"/>
    </row>
    <row r="29" spans="1:21" ht="20.100000000000001" customHeight="1">
      <c r="A29" s="310"/>
      <c r="B29" s="315" t="s">
        <v>166</v>
      </c>
      <c r="C29" s="311">
        <v>185</v>
      </c>
      <c r="D29" s="312" t="s">
        <v>227</v>
      </c>
      <c r="E29" s="313"/>
      <c r="F29" s="313"/>
      <c r="G29" s="227"/>
      <c r="H29" s="313"/>
      <c r="I29" s="313"/>
      <c r="J29" s="314"/>
      <c r="K29" s="335"/>
      <c r="L29" s="197"/>
      <c r="M29" s="332"/>
      <c r="N29" s="197"/>
      <c r="O29" s="332"/>
      <c r="P29" s="197"/>
      <c r="Q29" s="197"/>
      <c r="R29" s="197"/>
      <c r="S29" s="197"/>
      <c r="T29" s="197"/>
      <c r="U29" s="197"/>
    </row>
    <row r="30" spans="1:21" ht="20.100000000000001" customHeight="1">
      <c r="A30" s="310"/>
      <c r="B30" s="315" t="s">
        <v>164</v>
      </c>
      <c r="C30" s="311">
        <v>36</v>
      </c>
      <c r="D30" s="312" t="s">
        <v>227</v>
      </c>
      <c r="E30" s="313"/>
      <c r="F30" s="313"/>
      <c r="G30" s="227"/>
      <c r="H30" s="313"/>
      <c r="I30" s="313"/>
      <c r="J30" s="314"/>
      <c r="K30" s="335"/>
      <c r="L30" s="197"/>
      <c r="M30" s="332"/>
      <c r="N30" s="197"/>
      <c r="O30" s="332"/>
      <c r="P30" s="197"/>
      <c r="Q30" s="197"/>
      <c r="R30" s="197"/>
      <c r="S30" s="197"/>
      <c r="T30" s="197"/>
      <c r="U30" s="197"/>
    </row>
    <row r="31" spans="1:21" ht="20.100000000000001" customHeight="1">
      <c r="A31" s="310"/>
      <c r="B31" s="315" t="s">
        <v>167</v>
      </c>
      <c r="C31" s="311">
        <v>101</v>
      </c>
      <c r="D31" s="312" t="s">
        <v>227</v>
      </c>
      <c r="E31" s="313"/>
      <c r="F31" s="313"/>
      <c r="G31" s="227"/>
      <c r="H31" s="313"/>
      <c r="I31" s="313"/>
      <c r="J31" s="314"/>
      <c r="K31" s="335"/>
      <c r="L31" s="197"/>
      <c r="M31" s="332"/>
      <c r="N31" s="197"/>
      <c r="O31" s="332"/>
      <c r="P31" s="197"/>
      <c r="Q31" s="197"/>
      <c r="R31" s="197"/>
      <c r="S31" s="197"/>
      <c r="T31" s="197"/>
      <c r="U31" s="197"/>
    </row>
    <row r="32" spans="1:21" ht="20.100000000000001" customHeight="1">
      <c r="A32" s="223"/>
      <c r="B32" s="224" t="s">
        <v>138</v>
      </c>
      <c r="C32" s="225">
        <v>1</v>
      </c>
      <c r="D32" s="226" t="s">
        <v>5</v>
      </c>
      <c r="E32" s="227"/>
      <c r="F32" s="313"/>
      <c r="G32" s="227"/>
      <c r="H32" s="313"/>
      <c r="I32" s="313"/>
      <c r="J32" s="229" t="s">
        <v>152</v>
      </c>
      <c r="L32" s="197"/>
      <c r="M32" s="332"/>
      <c r="N32" s="197"/>
      <c r="O32" s="332"/>
      <c r="P32" s="197"/>
      <c r="Q32" s="197"/>
      <c r="R32" s="197"/>
      <c r="S32" s="197"/>
      <c r="T32" s="197"/>
      <c r="U32" s="197"/>
    </row>
    <row r="33" spans="1:21" ht="20.100000000000001" customHeight="1">
      <c r="A33" s="230"/>
      <c r="B33" s="231"/>
      <c r="C33" s="441"/>
      <c r="D33" s="233"/>
      <c r="E33" s="234"/>
      <c r="F33" s="234"/>
      <c r="G33" s="234"/>
      <c r="H33" s="234"/>
      <c r="I33" s="234"/>
      <c r="J33" s="236"/>
      <c r="L33" s="197"/>
      <c r="M33" s="336"/>
      <c r="N33" s="197"/>
      <c r="O33" s="336"/>
      <c r="P33" s="197"/>
      <c r="Q33" s="197"/>
      <c r="R33" s="197"/>
      <c r="S33" s="197"/>
      <c r="T33" s="197"/>
      <c r="U33" s="197"/>
    </row>
    <row r="34" spans="1:21" ht="20.100000000000001" customHeight="1">
      <c r="A34" s="237"/>
      <c r="B34" s="238" t="str">
        <f>"รวมค่างาน "&amp;B28</f>
        <v>รวมค่างาน CABLE</v>
      </c>
      <c r="C34" s="442"/>
      <c r="D34" s="240"/>
      <c r="E34" s="241"/>
      <c r="F34" s="241">
        <f>SUM(F29:F33)</f>
        <v>0</v>
      </c>
      <c r="G34" s="241"/>
      <c r="H34" s="241">
        <f>SUM(H29:H33)</f>
        <v>0</v>
      </c>
      <c r="I34" s="241">
        <f>SUM(I29:I33)</f>
        <v>0</v>
      </c>
      <c r="J34" s="243"/>
      <c r="L34" s="197"/>
      <c r="M34" s="336"/>
      <c r="N34" s="197"/>
      <c r="O34" s="336"/>
      <c r="P34" s="197"/>
      <c r="Q34" s="197"/>
      <c r="R34" s="197"/>
      <c r="S34" s="197"/>
      <c r="T34" s="197"/>
      <c r="U34" s="197"/>
    </row>
    <row r="35" spans="1:21" ht="20.100000000000001" customHeight="1">
      <c r="A35" s="209"/>
      <c r="B35" s="244"/>
      <c r="C35" s="443"/>
      <c r="D35" s="246"/>
      <c r="E35" s="247"/>
      <c r="F35" s="247"/>
      <c r="G35" s="247"/>
      <c r="H35" s="247"/>
      <c r="I35" s="247"/>
      <c r="J35" s="249"/>
      <c r="L35" s="197"/>
      <c r="M35" s="336"/>
      <c r="N35" s="197"/>
      <c r="O35" s="336"/>
      <c r="P35" s="197"/>
      <c r="Q35" s="197"/>
      <c r="R35" s="197"/>
      <c r="S35" s="197"/>
      <c r="T35" s="197"/>
      <c r="U35" s="197"/>
    </row>
    <row r="36" spans="1:21" s="200" customFormat="1" ht="20.100000000000001" hidden="1" customHeight="1">
      <c r="A36" s="216" t="str">
        <f>A16</f>
        <v>1.3.5</v>
      </c>
      <c r="B36" s="316" t="str">
        <f>B16</f>
        <v>LIGHTNING &amp; GROUNDING SYSTEM</v>
      </c>
      <c r="C36" s="444"/>
      <c r="D36" s="252"/>
      <c r="E36" s="253"/>
      <c r="F36" s="253"/>
      <c r="G36" s="253"/>
      <c r="H36" s="253"/>
      <c r="I36" s="253"/>
      <c r="J36" s="255"/>
      <c r="L36" s="199"/>
      <c r="M36" s="336"/>
      <c r="N36" s="199"/>
      <c r="O36" s="336"/>
      <c r="P36" s="199"/>
      <c r="Q36" s="199"/>
      <c r="R36" s="199"/>
      <c r="S36" s="199"/>
      <c r="T36" s="199"/>
      <c r="U36" s="199"/>
    </row>
    <row r="37" spans="1:21" ht="23.25" hidden="1" customHeight="1">
      <c r="A37" s="223"/>
      <c r="B37" s="256"/>
      <c r="C37" s="225"/>
      <c r="D37" s="226"/>
      <c r="E37" s="227"/>
      <c r="F37" s="313"/>
      <c r="G37" s="227"/>
      <c r="H37" s="313"/>
      <c r="I37" s="313"/>
      <c r="J37" s="258"/>
      <c r="L37" s="197"/>
      <c r="M37" s="336"/>
      <c r="N37" s="197"/>
      <c r="O37" s="336"/>
      <c r="P37" s="197"/>
      <c r="Q37" s="197"/>
      <c r="R37" s="197"/>
      <c r="S37" s="197"/>
      <c r="T37" s="197"/>
      <c r="U37" s="197"/>
    </row>
    <row r="38" spans="1:21" ht="23.25" hidden="1" customHeight="1">
      <c r="A38" s="223"/>
      <c r="B38" s="256"/>
      <c r="C38" s="225"/>
      <c r="D38" s="226"/>
      <c r="E38" s="227"/>
      <c r="F38" s="313"/>
      <c r="G38" s="227"/>
      <c r="H38" s="313"/>
      <c r="I38" s="313"/>
      <c r="J38" s="258"/>
      <c r="L38" s="197"/>
      <c r="M38" s="336"/>
      <c r="N38" s="197"/>
      <c r="O38" s="336"/>
      <c r="P38" s="197"/>
      <c r="Q38" s="197"/>
      <c r="R38" s="197"/>
      <c r="S38" s="197"/>
      <c r="T38" s="197"/>
      <c r="U38" s="197"/>
    </row>
    <row r="39" spans="1:21" ht="23.25" hidden="1" customHeight="1">
      <c r="A39" s="223"/>
      <c r="B39" s="256"/>
      <c r="C39" s="225"/>
      <c r="D39" s="226"/>
      <c r="E39" s="227"/>
      <c r="F39" s="313"/>
      <c r="G39" s="227"/>
      <c r="H39" s="313"/>
      <c r="I39" s="313"/>
      <c r="J39" s="258"/>
      <c r="L39" s="197"/>
      <c r="M39" s="336"/>
      <c r="N39" s="197"/>
      <c r="O39" s="336"/>
      <c r="P39" s="197"/>
      <c r="Q39" s="197"/>
      <c r="R39" s="197"/>
      <c r="S39" s="197"/>
      <c r="T39" s="197"/>
      <c r="U39" s="197"/>
    </row>
    <row r="40" spans="1:21" ht="23.25" hidden="1" customHeight="1">
      <c r="A40" s="223"/>
      <c r="B40" s="256"/>
      <c r="C40" s="225"/>
      <c r="D40" s="226"/>
      <c r="E40" s="227"/>
      <c r="F40" s="313"/>
      <c r="G40" s="227"/>
      <c r="H40" s="313"/>
      <c r="I40" s="313"/>
      <c r="J40" s="258"/>
      <c r="L40" s="197"/>
      <c r="M40" s="336"/>
      <c r="N40" s="197"/>
      <c r="O40" s="336"/>
      <c r="P40" s="197"/>
      <c r="Q40" s="197"/>
      <c r="R40" s="197"/>
      <c r="S40" s="197"/>
      <c r="T40" s="197"/>
      <c r="U40" s="197"/>
    </row>
    <row r="41" spans="1:21" ht="23.25" hidden="1" customHeight="1">
      <c r="A41" s="223"/>
      <c r="B41" s="256"/>
      <c r="C41" s="225"/>
      <c r="D41" s="226"/>
      <c r="E41" s="227"/>
      <c r="F41" s="313"/>
      <c r="G41" s="227"/>
      <c r="H41" s="313"/>
      <c r="I41" s="313"/>
      <c r="J41" s="258"/>
      <c r="L41" s="197"/>
      <c r="M41" s="336"/>
      <c r="N41" s="197"/>
      <c r="O41" s="336"/>
      <c r="P41" s="197"/>
      <c r="Q41" s="197"/>
      <c r="R41" s="197"/>
      <c r="S41" s="197"/>
      <c r="T41" s="197"/>
      <c r="U41" s="197"/>
    </row>
    <row r="42" spans="1:21" ht="23.25" hidden="1" customHeight="1">
      <c r="A42" s="223"/>
      <c r="B42" s="256"/>
      <c r="C42" s="225"/>
      <c r="D42" s="226"/>
      <c r="E42" s="227"/>
      <c r="F42" s="313"/>
      <c r="G42" s="227"/>
      <c r="H42" s="313"/>
      <c r="I42" s="313"/>
      <c r="J42" s="258"/>
      <c r="L42" s="197"/>
      <c r="M42" s="336"/>
      <c r="N42" s="197"/>
      <c r="O42" s="336"/>
      <c r="P42" s="197"/>
      <c r="Q42" s="197"/>
      <c r="R42" s="197"/>
      <c r="S42" s="197"/>
      <c r="T42" s="197"/>
      <c r="U42" s="197"/>
    </row>
    <row r="43" spans="1:21" ht="23.25" hidden="1" customHeight="1">
      <c r="A43" s="223"/>
      <c r="B43" s="256"/>
      <c r="C43" s="225"/>
      <c r="D43" s="226"/>
      <c r="E43" s="227"/>
      <c r="F43" s="227"/>
      <c r="G43" s="227"/>
      <c r="H43" s="227"/>
      <c r="I43" s="227"/>
      <c r="J43" s="258"/>
      <c r="L43" s="197"/>
      <c r="M43" s="336"/>
      <c r="N43" s="197"/>
      <c r="O43" s="336"/>
      <c r="P43" s="197"/>
      <c r="Q43" s="197"/>
      <c r="R43" s="197"/>
      <c r="S43" s="197"/>
      <c r="T43" s="197"/>
      <c r="U43" s="197"/>
    </row>
    <row r="44" spans="1:21" ht="23.25" hidden="1" customHeight="1">
      <c r="A44" s="237"/>
      <c r="B44" s="238" t="str">
        <f>"รวมค่างาน "&amp;B36</f>
        <v>รวมค่างาน LIGHTNING &amp; GROUNDING SYSTEM</v>
      </c>
      <c r="C44" s="442"/>
      <c r="D44" s="240"/>
      <c r="E44" s="241"/>
      <c r="F44" s="241">
        <f>SUM(F37:F43)</f>
        <v>0</v>
      </c>
      <c r="G44" s="241"/>
      <c r="H44" s="241">
        <f>SUM(H37:H43)</f>
        <v>0</v>
      </c>
      <c r="I44" s="241">
        <f>SUM(I37:I43)</f>
        <v>0</v>
      </c>
      <c r="J44" s="243"/>
      <c r="L44" s="197"/>
      <c r="M44" s="336"/>
      <c r="N44" s="197"/>
      <c r="O44" s="336"/>
      <c r="P44" s="197"/>
      <c r="Q44" s="197"/>
      <c r="R44" s="197"/>
      <c r="S44" s="197"/>
      <c r="T44" s="197"/>
      <c r="U44" s="197"/>
    </row>
    <row r="45" spans="1:21" ht="23.25" hidden="1" customHeight="1">
      <c r="A45" s="317"/>
      <c r="B45" s="318"/>
      <c r="C45" s="445"/>
      <c r="D45" s="319"/>
      <c r="E45" s="320"/>
      <c r="F45" s="320"/>
      <c r="G45" s="320"/>
      <c r="H45" s="320"/>
      <c r="I45" s="320"/>
      <c r="J45" s="321"/>
      <c r="L45" s="197"/>
      <c r="M45" s="336"/>
      <c r="N45" s="197"/>
      <c r="O45" s="336"/>
      <c r="P45" s="197"/>
      <c r="Q45" s="197"/>
      <c r="R45" s="197"/>
      <c r="S45" s="197"/>
      <c r="T45" s="197"/>
      <c r="U45" s="197"/>
    </row>
    <row r="46" spans="1:21" s="200" customFormat="1" ht="20.100000000000001" customHeight="1">
      <c r="A46" s="216" t="str">
        <f>A17</f>
        <v>1.3.6</v>
      </c>
      <c r="B46" s="316" t="str">
        <f>B17</f>
        <v>LIGHTING FIXTURE</v>
      </c>
      <c r="C46" s="444"/>
      <c r="D46" s="252"/>
      <c r="E46" s="253"/>
      <c r="F46" s="253"/>
      <c r="G46" s="253"/>
      <c r="H46" s="253"/>
      <c r="I46" s="253"/>
      <c r="J46" s="255"/>
      <c r="L46" s="199"/>
      <c r="M46" s="336"/>
      <c r="N46" s="199"/>
      <c r="O46" s="336"/>
      <c r="P46" s="199"/>
      <c r="Q46" s="199"/>
      <c r="R46" s="199"/>
      <c r="S46" s="199"/>
      <c r="T46" s="199"/>
      <c r="U46" s="199"/>
    </row>
    <row r="47" spans="1:21" ht="20.100000000000001" customHeight="1">
      <c r="A47" s="322"/>
      <c r="B47" s="323" t="s">
        <v>229</v>
      </c>
      <c r="C47" s="446">
        <v>14</v>
      </c>
      <c r="D47" s="269" t="s">
        <v>5</v>
      </c>
      <c r="E47" s="270"/>
      <c r="F47" s="313"/>
      <c r="G47" s="270"/>
      <c r="H47" s="313"/>
      <c r="I47" s="313"/>
      <c r="J47" s="258"/>
      <c r="K47" s="335"/>
      <c r="L47" s="197"/>
      <c r="M47" s="332"/>
      <c r="N47" s="197"/>
      <c r="O47" s="332"/>
      <c r="P47" s="197"/>
      <c r="Q47" s="197"/>
      <c r="R47" s="197"/>
      <c r="S47" s="197"/>
      <c r="T47" s="197"/>
      <c r="U47" s="197"/>
    </row>
    <row r="48" spans="1:21" ht="20.100000000000001" customHeight="1">
      <c r="A48" s="230"/>
      <c r="B48" s="231" t="s">
        <v>138</v>
      </c>
      <c r="C48" s="441">
        <v>1</v>
      </c>
      <c r="D48" s="233" t="s">
        <v>5</v>
      </c>
      <c r="E48" s="234"/>
      <c r="F48" s="313"/>
      <c r="G48" s="234"/>
      <c r="H48" s="313"/>
      <c r="I48" s="313"/>
      <c r="J48" s="229" t="s">
        <v>152</v>
      </c>
      <c r="L48" s="197"/>
      <c r="M48" s="332"/>
      <c r="N48" s="197"/>
      <c r="O48" s="332"/>
      <c r="P48" s="197"/>
      <c r="Q48" s="197"/>
      <c r="R48" s="197"/>
      <c r="S48" s="197"/>
      <c r="T48" s="197"/>
      <c r="U48" s="197"/>
    </row>
    <row r="49" spans="1:21" ht="20.100000000000001" customHeight="1">
      <c r="A49" s="230"/>
      <c r="B49" s="231"/>
      <c r="C49" s="441"/>
      <c r="D49" s="233"/>
      <c r="E49" s="234"/>
      <c r="F49" s="234"/>
      <c r="G49" s="234"/>
      <c r="H49" s="234"/>
      <c r="I49" s="234"/>
      <c r="J49" s="321"/>
      <c r="L49" s="197"/>
      <c r="M49" s="336"/>
      <c r="N49" s="197"/>
      <c r="O49" s="336"/>
      <c r="P49" s="197"/>
      <c r="Q49" s="197"/>
      <c r="R49" s="197"/>
      <c r="S49" s="197"/>
      <c r="T49" s="197"/>
      <c r="U49" s="197"/>
    </row>
    <row r="50" spans="1:21" ht="20.100000000000001" customHeight="1">
      <c r="A50" s="237"/>
      <c r="B50" s="238" t="str">
        <f>"รวมค่างาน "&amp;B46</f>
        <v>รวมค่างาน LIGHTING FIXTURE</v>
      </c>
      <c r="C50" s="442"/>
      <c r="D50" s="240"/>
      <c r="E50" s="241"/>
      <c r="F50" s="241">
        <f>SUM(F47:F49)</f>
        <v>0</v>
      </c>
      <c r="G50" s="241"/>
      <c r="H50" s="241">
        <f>SUM(H47:H49)</f>
        <v>0</v>
      </c>
      <c r="I50" s="241">
        <f>SUM(I47:I49)</f>
        <v>0</v>
      </c>
      <c r="J50" s="243"/>
      <c r="L50" s="197"/>
      <c r="M50" s="336"/>
      <c r="N50" s="197"/>
      <c r="O50" s="336"/>
      <c r="P50" s="197"/>
      <c r="Q50" s="197"/>
      <c r="R50" s="197"/>
      <c r="S50" s="197"/>
      <c r="T50" s="197"/>
      <c r="U50" s="197"/>
    </row>
    <row r="51" spans="1:21" ht="20.100000000000001" customHeight="1">
      <c r="A51" s="317"/>
      <c r="B51" s="318"/>
      <c r="C51" s="445"/>
      <c r="D51" s="319"/>
      <c r="E51" s="320"/>
      <c r="F51" s="320"/>
      <c r="G51" s="320"/>
      <c r="H51" s="320"/>
      <c r="I51" s="320"/>
      <c r="J51" s="321"/>
      <c r="L51" s="197"/>
      <c r="M51" s="336"/>
      <c r="N51" s="197"/>
      <c r="O51" s="336"/>
      <c r="P51" s="197"/>
      <c r="Q51" s="197"/>
      <c r="R51" s="197"/>
      <c r="S51" s="197"/>
      <c r="T51" s="197"/>
      <c r="U51" s="197"/>
    </row>
    <row r="52" spans="1:21" s="200" customFormat="1" ht="20.100000000000001" customHeight="1">
      <c r="A52" s="216" t="s">
        <v>49</v>
      </c>
      <c r="B52" s="316" t="str">
        <f>B18</f>
        <v>SWITCH&amp;RECEPTACLE</v>
      </c>
      <c r="C52" s="444"/>
      <c r="D52" s="252"/>
      <c r="E52" s="253"/>
      <c r="F52" s="253"/>
      <c r="G52" s="253"/>
      <c r="H52" s="253"/>
      <c r="I52" s="253"/>
      <c r="J52" s="255"/>
      <c r="L52" s="199"/>
      <c r="M52" s="416"/>
      <c r="N52" s="199"/>
      <c r="O52" s="336"/>
      <c r="P52" s="199"/>
      <c r="Q52" s="199"/>
      <c r="R52" s="199"/>
      <c r="S52" s="199"/>
      <c r="T52" s="199"/>
      <c r="U52" s="199"/>
    </row>
    <row r="53" spans="1:21" ht="20.100000000000001" customHeight="1">
      <c r="A53" s="322"/>
      <c r="B53" s="323" t="s">
        <v>230</v>
      </c>
      <c r="C53" s="446">
        <v>6</v>
      </c>
      <c r="D53" s="269" t="s">
        <v>5</v>
      </c>
      <c r="E53" s="270"/>
      <c r="F53" s="313"/>
      <c r="G53" s="270"/>
      <c r="H53" s="313"/>
      <c r="I53" s="313"/>
      <c r="J53" s="258" t="s">
        <v>231</v>
      </c>
      <c r="K53" s="335"/>
      <c r="L53" s="197"/>
      <c r="M53" s="332"/>
      <c r="N53" s="197"/>
      <c r="O53" s="332"/>
      <c r="P53" s="197"/>
      <c r="Q53" s="197"/>
      <c r="R53" s="197"/>
      <c r="S53" s="197"/>
      <c r="T53" s="197"/>
      <c r="U53" s="197"/>
    </row>
    <row r="54" spans="1:21" ht="20.100000000000001" customHeight="1">
      <c r="A54" s="342"/>
      <c r="B54" s="343" t="s">
        <v>165</v>
      </c>
      <c r="C54" s="447">
        <v>3</v>
      </c>
      <c r="D54" s="269" t="s">
        <v>5</v>
      </c>
      <c r="E54" s="273"/>
      <c r="F54" s="313"/>
      <c r="G54" s="273"/>
      <c r="H54" s="313"/>
      <c r="I54" s="313"/>
      <c r="J54" s="236"/>
      <c r="K54" s="335"/>
      <c r="L54" s="197"/>
      <c r="M54" s="332"/>
      <c r="N54" s="197"/>
      <c r="O54" s="332"/>
      <c r="P54" s="197"/>
      <c r="Q54" s="197"/>
      <c r="R54" s="197"/>
      <c r="S54" s="197"/>
      <c r="T54" s="197"/>
      <c r="U54" s="197"/>
    </row>
    <row r="55" spans="1:21" ht="20.100000000000001" customHeight="1">
      <c r="A55" s="230"/>
      <c r="B55" s="231" t="s">
        <v>138</v>
      </c>
      <c r="C55" s="441">
        <v>1</v>
      </c>
      <c r="D55" s="233" t="s">
        <v>5</v>
      </c>
      <c r="E55" s="234"/>
      <c r="F55" s="313"/>
      <c r="G55" s="234"/>
      <c r="H55" s="313"/>
      <c r="I55" s="313"/>
      <c r="J55" s="467"/>
      <c r="L55" s="197"/>
      <c r="M55" s="332"/>
      <c r="N55" s="197"/>
      <c r="O55" s="332"/>
      <c r="P55" s="197"/>
      <c r="Q55" s="197"/>
      <c r="R55" s="197"/>
      <c r="S55" s="197"/>
      <c r="T55" s="197"/>
      <c r="U55" s="197"/>
    </row>
    <row r="56" spans="1:21" ht="20.100000000000001" customHeight="1">
      <c r="A56" s="230"/>
      <c r="B56" s="256" t="s">
        <v>228</v>
      </c>
      <c r="C56" s="225">
        <v>1</v>
      </c>
      <c r="D56" s="233" t="s">
        <v>5</v>
      </c>
      <c r="E56" s="227"/>
      <c r="F56" s="313"/>
      <c r="G56" s="227"/>
      <c r="H56" s="313"/>
      <c r="I56" s="313"/>
      <c r="J56" s="467"/>
      <c r="K56" s="335"/>
      <c r="L56" s="197"/>
      <c r="M56" s="332"/>
      <c r="N56" s="197"/>
      <c r="O56" s="332"/>
      <c r="P56" s="197"/>
      <c r="Q56" s="197"/>
      <c r="R56" s="197"/>
      <c r="S56" s="197"/>
      <c r="T56" s="197"/>
      <c r="U56" s="197"/>
    </row>
    <row r="57" spans="1:21" ht="20.100000000000001" customHeight="1">
      <c r="A57" s="230"/>
      <c r="B57" s="440" t="s">
        <v>232</v>
      </c>
      <c r="C57" s="211">
        <v>4</v>
      </c>
      <c r="D57" s="212" t="s">
        <v>5</v>
      </c>
      <c r="E57" s="213"/>
      <c r="F57" s="213"/>
      <c r="G57" s="213"/>
      <c r="H57" s="213"/>
      <c r="I57" s="213"/>
      <c r="J57" s="467"/>
      <c r="K57" s="335"/>
      <c r="L57" s="197"/>
      <c r="M57" s="332"/>
      <c r="N57" s="197"/>
      <c r="O57" s="332"/>
      <c r="P57" s="197"/>
      <c r="Q57" s="197"/>
      <c r="R57" s="197"/>
      <c r="S57" s="197"/>
      <c r="T57" s="197"/>
      <c r="U57" s="197"/>
    </row>
    <row r="58" spans="1:21" ht="20.100000000000001" customHeight="1">
      <c r="A58" s="230"/>
      <c r="B58" s="440" t="s">
        <v>234</v>
      </c>
      <c r="C58" s="211">
        <v>1</v>
      </c>
      <c r="D58" s="212" t="s">
        <v>5</v>
      </c>
      <c r="E58" s="213"/>
      <c r="F58" s="213"/>
      <c r="G58" s="213"/>
      <c r="H58" s="213"/>
      <c r="I58" s="213"/>
      <c r="J58" s="467"/>
      <c r="K58" s="335"/>
      <c r="L58" s="197"/>
      <c r="M58" s="332"/>
      <c r="N58" s="197"/>
      <c r="O58" s="332"/>
      <c r="P58" s="197"/>
      <c r="Q58" s="197"/>
      <c r="R58" s="197"/>
      <c r="S58" s="197"/>
      <c r="T58" s="197"/>
      <c r="U58" s="197"/>
    </row>
    <row r="59" spans="1:21" ht="20.100000000000001" customHeight="1">
      <c r="A59" s="230"/>
      <c r="B59" s="440" t="s">
        <v>233</v>
      </c>
      <c r="C59" s="211">
        <v>5</v>
      </c>
      <c r="D59" s="212" t="s">
        <v>5</v>
      </c>
      <c r="E59" s="213"/>
      <c r="F59" s="213"/>
      <c r="G59" s="213"/>
      <c r="H59" s="213"/>
      <c r="I59" s="213"/>
      <c r="J59" s="467"/>
      <c r="K59" s="335"/>
      <c r="L59" s="197"/>
      <c r="M59" s="332"/>
      <c r="N59" s="197"/>
      <c r="O59" s="332"/>
      <c r="P59" s="197"/>
      <c r="Q59" s="197"/>
      <c r="R59" s="197"/>
      <c r="S59" s="197"/>
      <c r="T59" s="197"/>
      <c r="U59" s="197"/>
    </row>
    <row r="60" spans="1:21" ht="20.100000000000001" customHeight="1">
      <c r="A60" s="230"/>
      <c r="B60" s="231"/>
      <c r="C60" s="441"/>
      <c r="D60" s="233"/>
      <c r="E60" s="234"/>
      <c r="F60" s="234"/>
      <c r="G60" s="234"/>
      <c r="H60" s="234"/>
      <c r="I60" s="234"/>
      <c r="J60" s="469"/>
      <c r="L60" s="197"/>
      <c r="M60" s="336"/>
      <c r="N60" s="197"/>
      <c r="O60" s="336"/>
      <c r="P60" s="197"/>
      <c r="Q60" s="197"/>
      <c r="R60" s="197"/>
      <c r="S60" s="197"/>
      <c r="T60" s="197"/>
      <c r="U60" s="197"/>
    </row>
    <row r="61" spans="1:21" ht="20.100000000000001" customHeight="1">
      <c r="A61" s="237"/>
      <c r="B61" s="238" t="str">
        <f>"รวมค่างาน "&amp;B52</f>
        <v>รวมค่างาน SWITCH&amp;RECEPTACLE</v>
      </c>
      <c r="C61" s="442"/>
      <c r="D61" s="240"/>
      <c r="E61" s="241"/>
      <c r="F61" s="241">
        <f>SUM(F53:F60)</f>
        <v>0</v>
      </c>
      <c r="G61" s="241"/>
      <c r="H61" s="241">
        <f>SUM(H53:H60)</f>
        <v>0</v>
      </c>
      <c r="I61" s="468">
        <f>SUM(I53:I60)</f>
        <v>0</v>
      </c>
      <c r="J61" s="470"/>
      <c r="L61" s="197"/>
      <c r="M61" s="336"/>
      <c r="N61" s="197"/>
      <c r="O61" s="336"/>
      <c r="P61" s="197"/>
      <c r="Q61" s="197"/>
      <c r="R61" s="197"/>
      <c r="S61" s="197"/>
      <c r="T61" s="197"/>
      <c r="U61" s="197"/>
    </row>
    <row r="62" spans="1:21" s="200" customFormat="1" ht="20.100000000000001" customHeight="1">
      <c r="A62" s="324"/>
      <c r="B62" s="325" t="s">
        <v>143</v>
      </c>
      <c r="C62" s="326"/>
      <c r="D62" s="327"/>
      <c r="E62" s="328"/>
      <c r="F62" s="328">
        <f>F50+F44+F34+F61</f>
        <v>0</v>
      </c>
      <c r="G62" s="328"/>
      <c r="H62" s="329">
        <f>H50+H44+H34+H61</f>
        <v>0</v>
      </c>
      <c r="I62" s="329">
        <f>I50+I44+I34+I61</f>
        <v>0</v>
      </c>
      <c r="J62" s="330"/>
      <c r="L62" s="199"/>
      <c r="M62" s="336"/>
      <c r="N62" s="199"/>
      <c r="O62" s="336"/>
      <c r="P62" s="199"/>
      <c r="Q62" s="199"/>
      <c r="R62" s="199"/>
      <c r="S62" s="199"/>
      <c r="T62" s="199"/>
      <c r="U62" s="199"/>
    </row>
    <row r="63" spans="1:21" ht="20.100000000000001" customHeight="1">
      <c r="A63" s="223"/>
      <c r="B63" s="260"/>
      <c r="C63" s="257"/>
      <c r="D63" s="226"/>
      <c r="E63" s="227"/>
      <c r="F63" s="227"/>
      <c r="G63" s="227"/>
      <c r="H63" s="228"/>
      <c r="I63" s="228"/>
      <c r="J63" s="258"/>
      <c r="L63" s="197"/>
      <c r="M63" s="336"/>
      <c r="N63" s="197"/>
      <c r="O63" s="336"/>
      <c r="P63" s="197"/>
      <c r="Q63" s="197"/>
      <c r="R63" s="197"/>
      <c r="S63" s="197"/>
      <c r="T63" s="197"/>
      <c r="U63" s="197"/>
    </row>
    <row r="64" spans="1:21" ht="20.100000000000001" customHeight="1">
      <c r="A64" s="223"/>
      <c r="B64" s="260"/>
      <c r="C64" s="257"/>
      <c r="D64" s="226"/>
      <c r="E64" s="227"/>
      <c r="F64" s="227"/>
      <c r="G64" s="227"/>
      <c r="H64" s="228"/>
      <c r="I64" s="228"/>
      <c r="J64" s="258"/>
      <c r="L64" s="197"/>
      <c r="M64" s="336"/>
      <c r="N64" s="197"/>
      <c r="O64" s="336"/>
      <c r="P64" s="197"/>
      <c r="Q64" s="197"/>
      <c r="R64" s="197"/>
      <c r="S64" s="197"/>
      <c r="T64" s="197"/>
      <c r="U64" s="197"/>
    </row>
    <row r="65" spans="1:21" ht="20.100000000000001" customHeight="1">
      <c r="A65" s="223"/>
      <c r="B65" s="260"/>
      <c r="C65" s="257"/>
      <c r="D65" s="226"/>
      <c r="E65" s="227"/>
      <c r="F65" s="227"/>
      <c r="G65" s="227"/>
      <c r="H65" s="228"/>
      <c r="I65" s="228"/>
      <c r="J65" s="258"/>
      <c r="L65" s="197"/>
      <c r="M65" s="336"/>
      <c r="N65" s="197"/>
      <c r="O65" s="336"/>
      <c r="P65" s="197"/>
      <c r="Q65" s="197"/>
      <c r="R65" s="197"/>
      <c r="S65" s="197"/>
      <c r="T65" s="197"/>
      <c r="U65" s="197"/>
    </row>
    <row r="66" spans="1:21" ht="20.100000000000001" customHeight="1">
      <c r="A66" s="223"/>
      <c r="B66" s="260"/>
      <c r="C66" s="257"/>
      <c r="D66" s="226"/>
      <c r="E66" s="227"/>
      <c r="F66" s="227"/>
      <c r="G66" s="227"/>
      <c r="H66" s="228"/>
      <c r="I66" s="228"/>
      <c r="J66" s="258"/>
      <c r="L66" s="197"/>
      <c r="M66" s="336"/>
      <c r="N66" s="197"/>
      <c r="O66" s="336"/>
      <c r="P66" s="197"/>
      <c r="Q66" s="197"/>
      <c r="R66" s="197"/>
      <c r="S66" s="197"/>
      <c r="T66" s="197"/>
      <c r="U66" s="197"/>
    </row>
    <row r="67" spans="1:21" ht="20.100000000000001" customHeight="1">
      <c r="A67" s="223"/>
      <c r="B67" s="260"/>
      <c r="C67" s="257"/>
      <c r="D67" s="226"/>
      <c r="E67" s="227"/>
      <c r="F67" s="227"/>
      <c r="G67" s="227"/>
      <c r="H67" s="228"/>
      <c r="I67" s="228"/>
      <c r="J67" s="258"/>
      <c r="L67" s="197"/>
      <c r="M67" s="336"/>
      <c r="N67" s="197"/>
      <c r="O67" s="336"/>
      <c r="P67" s="197"/>
      <c r="Q67" s="197"/>
      <c r="R67" s="197"/>
      <c r="S67" s="197"/>
      <c r="T67" s="197"/>
      <c r="U67" s="197"/>
    </row>
    <row r="68" spans="1:21" ht="20.100000000000001" customHeight="1">
      <c r="A68" s="223"/>
      <c r="B68" s="260"/>
      <c r="C68" s="257"/>
      <c r="D68" s="226"/>
      <c r="E68" s="227"/>
      <c r="F68" s="227"/>
      <c r="G68" s="227"/>
      <c r="H68" s="228"/>
      <c r="I68" s="228"/>
      <c r="J68" s="258"/>
      <c r="L68" s="197"/>
      <c r="M68" s="336"/>
      <c r="N68" s="197"/>
      <c r="O68" s="336"/>
      <c r="P68" s="197"/>
      <c r="Q68" s="197"/>
      <c r="R68" s="197"/>
      <c r="S68" s="197"/>
      <c r="T68" s="197"/>
      <c r="U68" s="197"/>
    </row>
    <row r="69" spans="1:21" ht="20.100000000000001" customHeight="1">
      <c r="A69" s="223"/>
      <c r="B69" s="260"/>
      <c r="C69" s="257"/>
      <c r="D69" s="226"/>
      <c r="E69" s="227"/>
      <c r="F69" s="227"/>
      <c r="G69" s="227"/>
      <c r="H69" s="228"/>
      <c r="I69" s="228"/>
      <c r="J69" s="258"/>
      <c r="L69" s="197"/>
      <c r="M69" s="336"/>
      <c r="N69" s="197"/>
      <c r="O69" s="336"/>
      <c r="P69" s="197"/>
      <c r="Q69" s="197"/>
      <c r="R69" s="197"/>
      <c r="S69" s="197"/>
      <c r="T69" s="197"/>
      <c r="U69" s="197"/>
    </row>
    <row r="70" spans="1:21" ht="20.100000000000001" customHeight="1">
      <c r="A70" s="223"/>
      <c r="B70" s="260"/>
      <c r="C70" s="257"/>
      <c r="D70" s="226"/>
      <c r="E70" s="227"/>
      <c r="F70" s="227"/>
      <c r="G70" s="227"/>
      <c r="H70" s="228"/>
      <c r="I70" s="228"/>
      <c r="J70" s="258"/>
      <c r="L70" s="197"/>
      <c r="M70" s="336"/>
      <c r="N70" s="197"/>
      <c r="O70" s="336"/>
      <c r="P70" s="197"/>
      <c r="Q70" s="197"/>
      <c r="R70" s="197"/>
      <c r="S70" s="197"/>
      <c r="T70" s="197"/>
      <c r="U70" s="197"/>
    </row>
    <row r="71" spans="1:21" ht="20.100000000000001" customHeight="1">
      <c r="A71" s="223"/>
      <c r="B71" s="260"/>
      <c r="C71" s="257"/>
      <c r="D71" s="226"/>
      <c r="E71" s="227"/>
      <c r="F71" s="227"/>
      <c r="G71" s="227"/>
      <c r="H71" s="228"/>
      <c r="I71" s="228"/>
      <c r="J71" s="258"/>
      <c r="L71" s="197"/>
      <c r="M71" s="336"/>
      <c r="N71" s="197"/>
      <c r="O71" s="336"/>
      <c r="P71" s="197"/>
      <c r="Q71" s="197"/>
      <c r="R71" s="197"/>
      <c r="S71" s="197"/>
      <c r="T71" s="197"/>
      <c r="U71" s="197"/>
    </row>
    <row r="72" spans="1:21" ht="20.100000000000001" customHeight="1">
      <c r="A72" s="223"/>
      <c r="B72" s="260"/>
      <c r="C72" s="257"/>
      <c r="D72" s="226"/>
      <c r="E72" s="227"/>
      <c r="F72" s="227"/>
      <c r="G72" s="227"/>
      <c r="H72" s="228"/>
      <c r="I72" s="228"/>
      <c r="J72" s="258"/>
      <c r="L72" s="197"/>
      <c r="M72" s="336"/>
      <c r="N72" s="197"/>
      <c r="O72" s="336"/>
      <c r="P72" s="197"/>
      <c r="Q72" s="197"/>
      <c r="R72" s="197"/>
      <c r="S72" s="197"/>
      <c r="T72" s="197"/>
      <c r="U72" s="197"/>
    </row>
    <row r="73" spans="1:21" ht="20.100000000000001" customHeight="1">
      <c r="A73" s="223"/>
      <c r="B73" s="260"/>
      <c r="C73" s="257"/>
      <c r="D73" s="226"/>
      <c r="E73" s="227"/>
      <c r="F73" s="227"/>
      <c r="G73" s="227"/>
      <c r="H73" s="228"/>
      <c r="I73" s="228"/>
      <c r="J73" s="258"/>
      <c r="L73" s="197"/>
      <c r="M73" s="336"/>
      <c r="N73" s="197"/>
      <c r="O73" s="336"/>
      <c r="P73" s="197"/>
      <c r="Q73" s="197"/>
      <c r="R73" s="197"/>
      <c r="S73" s="197"/>
      <c r="T73" s="197"/>
      <c r="U73" s="197"/>
    </row>
    <row r="74" spans="1:21" ht="20.100000000000001" customHeight="1">
      <c r="A74" s="223"/>
      <c r="B74" s="260"/>
      <c r="C74" s="257"/>
      <c r="D74" s="226"/>
      <c r="E74" s="227"/>
      <c r="F74" s="227"/>
      <c r="G74" s="227"/>
      <c r="H74" s="228"/>
      <c r="I74" s="228"/>
      <c r="J74" s="258"/>
      <c r="L74" s="197"/>
      <c r="M74" s="336"/>
      <c r="N74" s="197"/>
      <c r="O74" s="336"/>
      <c r="P74" s="197"/>
      <c r="Q74" s="197"/>
      <c r="R74" s="197"/>
      <c r="S74" s="197"/>
      <c r="T74" s="197"/>
      <c r="U74" s="197"/>
    </row>
    <row r="75" spans="1:21" ht="20.100000000000001" customHeight="1">
      <c r="A75" s="223"/>
      <c r="B75" s="260"/>
      <c r="C75" s="257"/>
      <c r="D75" s="226"/>
      <c r="E75" s="227"/>
      <c r="F75" s="227"/>
      <c r="G75" s="227"/>
      <c r="H75" s="228"/>
      <c r="I75" s="228"/>
      <c r="J75" s="258"/>
      <c r="L75" s="197"/>
      <c r="M75" s="336"/>
      <c r="N75" s="197"/>
      <c r="O75" s="336"/>
      <c r="P75" s="197"/>
      <c r="Q75" s="197"/>
      <c r="R75" s="197"/>
      <c r="S75" s="197"/>
      <c r="T75" s="197"/>
      <c r="U75" s="197"/>
    </row>
    <row r="76" spans="1:21" ht="20.100000000000001" customHeight="1">
      <c r="A76" s="223"/>
      <c r="B76" s="260"/>
      <c r="C76" s="257"/>
      <c r="D76" s="226"/>
      <c r="E76" s="227"/>
      <c r="F76" s="227"/>
      <c r="G76" s="227"/>
      <c r="H76" s="228"/>
      <c r="I76" s="228"/>
      <c r="J76" s="258"/>
      <c r="L76" s="197"/>
      <c r="M76" s="336"/>
      <c r="N76" s="197"/>
      <c r="O76" s="336"/>
      <c r="P76" s="197"/>
      <c r="Q76" s="197"/>
      <c r="R76" s="197"/>
      <c r="S76" s="197"/>
      <c r="T76" s="197"/>
      <c r="U76" s="197"/>
    </row>
    <row r="77" spans="1:21" ht="20.100000000000001" customHeight="1">
      <c r="A77" s="223"/>
      <c r="B77" s="260"/>
      <c r="C77" s="257"/>
      <c r="D77" s="226"/>
      <c r="E77" s="227"/>
      <c r="F77" s="227"/>
      <c r="G77" s="227"/>
      <c r="H77" s="228"/>
      <c r="I77" s="228"/>
      <c r="J77" s="258"/>
      <c r="L77" s="197"/>
      <c r="M77" s="336"/>
      <c r="N77" s="197"/>
      <c r="O77" s="336"/>
      <c r="P77" s="197"/>
      <c r="Q77" s="197"/>
      <c r="R77" s="197"/>
      <c r="S77" s="197"/>
      <c r="T77" s="197"/>
      <c r="U77" s="197"/>
    </row>
    <row r="78" spans="1:21" ht="20.100000000000001" customHeight="1">
      <c r="A78" s="223"/>
      <c r="B78" s="260"/>
      <c r="C78" s="257"/>
      <c r="D78" s="226"/>
      <c r="E78" s="227"/>
      <c r="F78" s="227"/>
      <c r="G78" s="227"/>
      <c r="H78" s="228"/>
      <c r="I78" s="228"/>
      <c r="J78" s="258"/>
      <c r="L78" s="197"/>
      <c r="M78" s="336"/>
      <c r="N78" s="197"/>
      <c r="O78" s="336"/>
      <c r="P78" s="197"/>
      <c r="Q78" s="197"/>
      <c r="R78" s="197"/>
      <c r="S78" s="197"/>
      <c r="T78" s="197"/>
      <c r="U78" s="197"/>
    </row>
    <row r="79" spans="1:21" ht="20.100000000000001" customHeight="1">
      <c r="A79" s="223"/>
      <c r="B79" s="260"/>
      <c r="C79" s="257"/>
      <c r="D79" s="226"/>
      <c r="E79" s="227"/>
      <c r="F79" s="227"/>
      <c r="G79" s="227"/>
      <c r="H79" s="228"/>
      <c r="I79" s="228"/>
      <c r="J79" s="258"/>
      <c r="L79" s="197"/>
      <c r="M79" s="336"/>
      <c r="N79" s="197"/>
      <c r="O79" s="336"/>
      <c r="P79" s="197"/>
      <c r="Q79" s="197"/>
      <c r="R79" s="197"/>
      <c r="S79" s="197"/>
      <c r="T79" s="197"/>
      <c r="U79" s="197"/>
    </row>
    <row r="80" spans="1:21" ht="20.100000000000001" customHeight="1">
      <c r="A80" s="223"/>
      <c r="B80" s="260"/>
      <c r="C80" s="257"/>
      <c r="D80" s="226"/>
      <c r="E80" s="227"/>
      <c r="F80" s="227"/>
      <c r="G80" s="227"/>
      <c r="H80" s="228"/>
      <c r="I80" s="228"/>
      <c r="J80" s="258"/>
      <c r="L80" s="197"/>
      <c r="M80" s="336"/>
      <c r="N80" s="197"/>
      <c r="O80" s="336"/>
      <c r="P80" s="197"/>
      <c r="Q80" s="197"/>
      <c r="R80" s="197"/>
      <c r="S80" s="197"/>
      <c r="T80" s="197"/>
      <c r="U80" s="197"/>
    </row>
    <row r="81" spans="1:21" ht="20.100000000000001" customHeight="1">
      <c r="A81" s="223"/>
      <c r="B81" s="260"/>
      <c r="C81" s="257"/>
      <c r="D81" s="226"/>
      <c r="E81" s="227"/>
      <c r="F81" s="227"/>
      <c r="G81" s="227"/>
      <c r="H81" s="228"/>
      <c r="I81" s="228"/>
      <c r="J81" s="258"/>
      <c r="L81" s="197"/>
      <c r="M81" s="336"/>
      <c r="N81" s="197"/>
      <c r="O81" s="336"/>
      <c r="P81" s="197"/>
      <c r="Q81" s="197"/>
      <c r="R81" s="197"/>
      <c r="S81" s="197"/>
      <c r="T81" s="197"/>
      <c r="U81" s="197"/>
    </row>
    <row r="82" spans="1:21" ht="20.100000000000001" customHeight="1">
      <c r="A82" s="223"/>
      <c r="B82" s="260"/>
      <c r="C82" s="257"/>
      <c r="D82" s="226"/>
      <c r="E82" s="227"/>
      <c r="F82" s="227"/>
      <c r="G82" s="227"/>
      <c r="H82" s="228"/>
      <c r="I82" s="228"/>
      <c r="J82" s="258"/>
      <c r="L82" s="197"/>
      <c r="M82" s="336"/>
      <c r="N82" s="197"/>
      <c r="O82" s="336"/>
      <c r="P82" s="197"/>
      <c r="Q82" s="197"/>
      <c r="R82" s="197"/>
      <c r="S82" s="197"/>
      <c r="T82" s="197"/>
      <c r="U82" s="197"/>
    </row>
    <row r="83" spans="1:21" ht="20.100000000000001" customHeight="1">
      <c r="A83" s="223"/>
      <c r="B83" s="260"/>
      <c r="C83" s="257"/>
      <c r="D83" s="226"/>
      <c r="E83" s="227"/>
      <c r="F83" s="227"/>
      <c r="G83" s="227"/>
      <c r="H83" s="228"/>
      <c r="I83" s="228"/>
      <c r="J83" s="258"/>
      <c r="L83" s="197"/>
      <c r="M83" s="336"/>
      <c r="N83" s="197"/>
      <c r="O83" s="336"/>
      <c r="P83" s="197"/>
      <c r="Q83" s="197"/>
      <c r="R83" s="197"/>
      <c r="S83" s="197"/>
      <c r="T83" s="197"/>
      <c r="U83" s="197"/>
    </row>
    <row r="84" spans="1:21" ht="20.100000000000001" customHeight="1">
      <c r="A84" s="223"/>
      <c r="B84" s="260"/>
      <c r="C84" s="257"/>
      <c r="D84" s="226"/>
      <c r="E84" s="227"/>
      <c r="F84" s="227"/>
      <c r="G84" s="227"/>
      <c r="H84" s="228"/>
      <c r="I84" s="228"/>
      <c r="J84" s="258"/>
      <c r="L84" s="197"/>
      <c r="M84" s="336"/>
      <c r="N84" s="197"/>
      <c r="O84" s="336"/>
      <c r="P84" s="197"/>
      <c r="Q84" s="197"/>
      <c r="R84" s="197"/>
      <c r="S84" s="197"/>
      <c r="T84" s="197"/>
      <c r="U84" s="197"/>
    </row>
    <row r="85" spans="1:21" ht="20.100000000000001" customHeight="1">
      <c r="A85" s="223"/>
      <c r="B85" s="260"/>
      <c r="C85" s="257"/>
      <c r="D85" s="226"/>
      <c r="E85" s="227"/>
      <c r="F85" s="227"/>
      <c r="G85" s="227"/>
      <c r="H85" s="228"/>
      <c r="I85" s="228"/>
      <c r="J85" s="258"/>
      <c r="L85" s="197"/>
      <c r="M85" s="336"/>
      <c r="N85" s="197"/>
      <c r="O85" s="336"/>
      <c r="P85" s="197"/>
      <c r="Q85" s="197"/>
      <c r="R85" s="197"/>
      <c r="S85" s="197"/>
      <c r="T85" s="197"/>
      <c r="U85" s="197"/>
    </row>
    <row r="86" spans="1:21" ht="20.100000000000001" customHeight="1">
      <c r="A86" s="223"/>
      <c r="B86" s="260"/>
      <c r="C86" s="257"/>
      <c r="D86" s="226"/>
      <c r="E86" s="227"/>
      <c r="F86" s="227"/>
      <c r="G86" s="227"/>
      <c r="H86" s="228"/>
      <c r="I86" s="228"/>
      <c r="J86" s="258"/>
      <c r="L86" s="197"/>
      <c r="M86" s="336"/>
      <c r="N86" s="197"/>
      <c r="O86" s="336"/>
      <c r="P86" s="197"/>
      <c r="Q86" s="197"/>
      <c r="R86" s="197"/>
      <c r="S86" s="197"/>
      <c r="T86" s="197"/>
      <c r="U86" s="197"/>
    </row>
    <row r="87" spans="1:21" ht="20.100000000000001" customHeight="1">
      <c r="A87" s="223"/>
      <c r="B87" s="260"/>
      <c r="C87" s="257"/>
      <c r="D87" s="226"/>
      <c r="E87" s="227"/>
      <c r="F87" s="227"/>
      <c r="G87" s="227"/>
      <c r="H87" s="228"/>
      <c r="I87" s="228"/>
      <c r="J87" s="258"/>
      <c r="L87" s="197"/>
      <c r="M87" s="336"/>
      <c r="N87" s="197"/>
      <c r="O87" s="336"/>
      <c r="P87" s="197"/>
      <c r="Q87" s="197"/>
      <c r="R87" s="197"/>
      <c r="S87" s="197"/>
      <c r="T87" s="197"/>
      <c r="U87" s="197"/>
    </row>
    <row r="88" spans="1:21" ht="20.100000000000001" customHeight="1">
      <c r="A88" s="223"/>
      <c r="B88" s="260"/>
      <c r="C88" s="257"/>
      <c r="D88" s="226"/>
      <c r="E88" s="227"/>
      <c r="F88" s="227"/>
      <c r="G88" s="227"/>
      <c r="H88" s="228"/>
      <c r="I88" s="228"/>
      <c r="J88" s="258"/>
      <c r="L88" s="197"/>
      <c r="M88" s="336"/>
      <c r="N88" s="197"/>
      <c r="O88" s="336"/>
      <c r="P88" s="197"/>
      <c r="Q88" s="197"/>
      <c r="R88" s="197"/>
      <c r="S88" s="197"/>
      <c r="T88" s="197"/>
      <c r="U88" s="197"/>
    </row>
    <row r="89" spans="1:21" ht="20.100000000000001" customHeight="1">
      <c r="A89" s="223"/>
      <c r="B89" s="260"/>
      <c r="C89" s="257"/>
      <c r="D89" s="226"/>
      <c r="E89" s="227"/>
      <c r="F89" s="227"/>
      <c r="G89" s="227"/>
      <c r="H89" s="228"/>
      <c r="I89" s="228"/>
      <c r="J89" s="258"/>
      <c r="L89" s="197"/>
      <c r="M89" s="336"/>
      <c r="N89" s="197"/>
      <c r="O89" s="336"/>
      <c r="P89" s="197"/>
      <c r="Q89" s="197"/>
      <c r="R89" s="197"/>
      <c r="S89" s="197"/>
      <c r="T89" s="197"/>
      <c r="U89" s="197"/>
    </row>
    <row r="90" spans="1:21" ht="20.100000000000001" customHeight="1">
      <c r="A90" s="223"/>
      <c r="B90" s="260"/>
      <c r="C90" s="257"/>
      <c r="D90" s="226"/>
      <c r="E90" s="227"/>
      <c r="F90" s="227"/>
      <c r="G90" s="227"/>
      <c r="H90" s="228"/>
      <c r="I90" s="228"/>
      <c r="J90" s="258"/>
      <c r="L90" s="197"/>
      <c r="M90" s="336"/>
      <c r="N90" s="197"/>
      <c r="O90" s="336"/>
      <c r="P90" s="197"/>
      <c r="Q90" s="197"/>
      <c r="R90" s="197"/>
      <c r="S90" s="197"/>
      <c r="T90" s="197"/>
      <c r="U90" s="197"/>
    </row>
    <row r="91" spans="1:21" ht="20.100000000000001" customHeight="1">
      <c r="A91" s="223"/>
      <c r="B91" s="260"/>
      <c r="C91" s="257"/>
      <c r="D91" s="226"/>
      <c r="E91" s="227"/>
      <c r="F91" s="227"/>
      <c r="G91" s="227"/>
      <c r="H91" s="228"/>
      <c r="I91" s="228"/>
      <c r="J91" s="258"/>
      <c r="L91" s="197"/>
      <c r="M91" s="336"/>
      <c r="N91" s="197"/>
      <c r="O91" s="336"/>
      <c r="P91" s="197"/>
      <c r="Q91" s="197"/>
      <c r="R91" s="197"/>
      <c r="S91" s="197"/>
      <c r="T91" s="197"/>
      <c r="U91" s="197"/>
    </row>
    <row r="92" spans="1:21" ht="20.100000000000001" customHeight="1">
      <c r="A92" s="223"/>
      <c r="B92" s="260"/>
      <c r="C92" s="257"/>
      <c r="D92" s="226"/>
      <c r="E92" s="227"/>
      <c r="F92" s="227"/>
      <c r="G92" s="227"/>
      <c r="H92" s="228"/>
      <c r="I92" s="228"/>
      <c r="J92" s="258"/>
      <c r="L92" s="197"/>
      <c r="M92" s="336"/>
      <c r="N92" s="197"/>
      <c r="O92" s="336"/>
      <c r="P92" s="197"/>
      <c r="Q92" s="197"/>
      <c r="R92" s="197"/>
      <c r="S92" s="197"/>
      <c r="T92" s="197"/>
      <c r="U92" s="197"/>
    </row>
    <row r="93" spans="1:21" ht="20.100000000000001" customHeight="1">
      <c r="A93" s="223"/>
      <c r="B93" s="260"/>
      <c r="C93" s="257"/>
      <c r="D93" s="226"/>
      <c r="E93" s="227"/>
      <c r="F93" s="227"/>
      <c r="G93" s="227"/>
      <c r="H93" s="228"/>
      <c r="I93" s="228"/>
      <c r="J93" s="258"/>
      <c r="L93" s="197"/>
      <c r="M93" s="336"/>
      <c r="N93" s="197"/>
      <c r="O93" s="336"/>
      <c r="P93" s="197"/>
      <c r="Q93" s="197"/>
      <c r="R93" s="197"/>
      <c r="S93" s="197"/>
      <c r="T93" s="197"/>
      <c r="U93" s="197"/>
    </row>
    <row r="94" spans="1:21" ht="20.100000000000001" customHeight="1">
      <c r="A94" s="223"/>
      <c r="B94" s="260"/>
      <c r="C94" s="257"/>
      <c r="D94" s="226"/>
      <c r="E94" s="227"/>
      <c r="F94" s="227"/>
      <c r="G94" s="227"/>
      <c r="H94" s="228"/>
      <c r="I94" s="228"/>
      <c r="J94" s="258"/>
      <c r="L94" s="197"/>
      <c r="M94" s="336"/>
      <c r="N94" s="197"/>
      <c r="O94" s="336"/>
      <c r="P94" s="197"/>
      <c r="Q94" s="197"/>
      <c r="R94" s="197"/>
      <c r="S94" s="197"/>
      <c r="T94" s="197"/>
      <c r="U94" s="197"/>
    </row>
    <row r="95" spans="1:21" ht="20.100000000000001" customHeight="1">
      <c r="A95" s="223"/>
      <c r="B95" s="260"/>
      <c r="C95" s="257"/>
      <c r="D95" s="226"/>
      <c r="E95" s="227"/>
      <c r="F95" s="227"/>
      <c r="G95" s="227"/>
      <c r="H95" s="228"/>
      <c r="I95" s="228"/>
      <c r="J95" s="258"/>
      <c r="L95" s="197"/>
      <c r="M95" s="336"/>
      <c r="N95" s="197"/>
      <c r="O95" s="336"/>
      <c r="P95" s="197"/>
      <c r="Q95" s="197"/>
      <c r="R95" s="197"/>
      <c r="S95" s="197"/>
      <c r="T95" s="197"/>
      <c r="U95" s="197"/>
    </row>
    <row r="96" spans="1:21" ht="20.100000000000001" customHeight="1">
      <c r="A96" s="223"/>
      <c r="B96" s="260"/>
      <c r="C96" s="257"/>
      <c r="D96" s="226"/>
      <c r="E96" s="227"/>
      <c r="F96" s="227"/>
      <c r="G96" s="227"/>
      <c r="H96" s="228"/>
      <c r="I96" s="228"/>
      <c r="J96" s="258"/>
      <c r="L96" s="197"/>
      <c r="M96" s="336"/>
      <c r="N96" s="197"/>
      <c r="O96" s="336"/>
      <c r="P96" s="197"/>
      <c r="Q96" s="197"/>
      <c r="R96" s="197"/>
      <c r="S96" s="197"/>
      <c r="T96" s="197"/>
      <c r="U96" s="197"/>
    </row>
    <row r="97" spans="1:21" ht="20.100000000000001" customHeight="1">
      <c r="A97" s="223"/>
      <c r="B97" s="260"/>
      <c r="C97" s="257"/>
      <c r="D97" s="226"/>
      <c r="E97" s="227"/>
      <c r="F97" s="227"/>
      <c r="G97" s="227"/>
      <c r="H97" s="228"/>
      <c r="I97" s="228"/>
      <c r="J97" s="258"/>
      <c r="L97" s="197"/>
      <c r="M97" s="336"/>
      <c r="N97" s="197"/>
      <c r="O97" s="336"/>
      <c r="P97" s="197"/>
      <c r="Q97" s="197"/>
      <c r="R97" s="197"/>
      <c r="S97" s="197"/>
      <c r="T97" s="197"/>
      <c r="U97" s="197"/>
    </row>
    <row r="98" spans="1:21" ht="20.100000000000001" customHeight="1">
      <c r="A98" s="223"/>
      <c r="B98" s="260"/>
      <c r="C98" s="257"/>
      <c r="D98" s="226"/>
      <c r="E98" s="227"/>
      <c r="F98" s="227"/>
      <c r="G98" s="227"/>
      <c r="H98" s="228"/>
      <c r="I98" s="228"/>
      <c r="J98" s="258"/>
      <c r="L98" s="197"/>
      <c r="M98" s="336"/>
      <c r="N98" s="197"/>
      <c r="O98" s="336"/>
      <c r="P98" s="197"/>
      <c r="Q98" s="197"/>
      <c r="R98" s="197"/>
      <c r="S98" s="197"/>
      <c r="T98" s="197"/>
      <c r="U98" s="197"/>
    </row>
    <row r="99" spans="1:21" ht="20.100000000000001" customHeight="1">
      <c r="A99" s="223"/>
      <c r="B99" s="260"/>
      <c r="C99" s="257"/>
      <c r="D99" s="226"/>
      <c r="E99" s="227"/>
      <c r="F99" s="227"/>
      <c r="G99" s="227"/>
      <c r="H99" s="228"/>
      <c r="I99" s="228"/>
      <c r="J99" s="258"/>
      <c r="L99" s="197"/>
      <c r="M99" s="336"/>
      <c r="N99" s="197"/>
      <c r="O99" s="336"/>
      <c r="P99" s="197"/>
      <c r="Q99" s="197"/>
      <c r="R99" s="197"/>
      <c r="S99" s="197"/>
      <c r="T99" s="197"/>
      <c r="U99" s="197"/>
    </row>
    <row r="100" spans="1:21" ht="20.100000000000001" customHeight="1">
      <c r="A100" s="223"/>
      <c r="B100" s="260"/>
      <c r="C100" s="257"/>
      <c r="D100" s="226"/>
      <c r="E100" s="227"/>
      <c r="F100" s="227"/>
      <c r="G100" s="227"/>
      <c r="H100" s="228"/>
      <c r="I100" s="228"/>
      <c r="J100" s="258"/>
      <c r="L100" s="197"/>
      <c r="M100" s="336"/>
      <c r="N100" s="197"/>
      <c r="O100" s="336"/>
      <c r="P100" s="197"/>
      <c r="Q100" s="197"/>
      <c r="R100" s="197"/>
      <c r="S100" s="197"/>
      <c r="T100" s="197"/>
      <c r="U100" s="197"/>
    </row>
    <row r="101" spans="1:21" ht="20.100000000000001" customHeight="1">
      <c r="A101" s="223"/>
      <c r="B101" s="260"/>
      <c r="C101" s="257"/>
      <c r="D101" s="226"/>
      <c r="E101" s="227"/>
      <c r="F101" s="227"/>
      <c r="G101" s="227"/>
      <c r="H101" s="228"/>
      <c r="I101" s="228"/>
      <c r="J101" s="258"/>
      <c r="L101" s="197"/>
      <c r="M101" s="336"/>
      <c r="N101" s="197"/>
      <c r="O101" s="336"/>
      <c r="P101" s="197"/>
      <c r="Q101" s="197"/>
      <c r="R101" s="197"/>
      <c r="S101" s="197"/>
      <c r="T101" s="197"/>
      <c r="U101" s="197"/>
    </row>
    <row r="102" spans="1:21" ht="20.100000000000001" customHeight="1">
      <c r="A102" s="223"/>
      <c r="B102" s="260"/>
      <c r="C102" s="257"/>
      <c r="D102" s="226"/>
      <c r="E102" s="227"/>
      <c r="F102" s="227"/>
      <c r="G102" s="227"/>
      <c r="H102" s="228"/>
      <c r="I102" s="228"/>
      <c r="J102" s="258"/>
      <c r="L102" s="197"/>
      <c r="M102" s="336"/>
      <c r="N102" s="197"/>
      <c r="O102" s="336"/>
      <c r="P102" s="197"/>
      <c r="Q102" s="197"/>
      <c r="R102" s="197"/>
      <c r="S102" s="197"/>
      <c r="T102" s="197"/>
      <c r="U102" s="197"/>
    </row>
    <row r="103" spans="1:21" ht="20.100000000000001" customHeight="1">
      <c r="A103" s="223"/>
      <c r="B103" s="260"/>
      <c r="C103" s="257"/>
      <c r="D103" s="226"/>
      <c r="E103" s="227"/>
      <c r="F103" s="227"/>
      <c r="G103" s="227"/>
      <c r="H103" s="228"/>
      <c r="I103" s="228"/>
      <c r="J103" s="258"/>
      <c r="L103" s="197"/>
      <c r="M103" s="336"/>
      <c r="N103" s="197"/>
      <c r="O103" s="336"/>
      <c r="P103" s="197"/>
      <c r="Q103" s="197"/>
      <c r="R103" s="197"/>
      <c r="S103" s="197"/>
      <c r="T103" s="197"/>
      <c r="U103" s="197"/>
    </row>
    <row r="104" spans="1:21" ht="20.100000000000001" customHeight="1">
      <c r="A104" s="223"/>
      <c r="B104" s="260"/>
      <c r="C104" s="257"/>
      <c r="D104" s="226"/>
      <c r="E104" s="227"/>
      <c r="F104" s="227"/>
      <c r="G104" s="227"/>
      <c r="H104" s="228"/>
      <c r="I104" s="228"/>
      <c r="J104" s="258"/>
      <c r="L104" s="197"/>
      <c r="M104" s="336"/>
      <c r="N104" s="197"/>
      <c r="O104" s="336"/>
      <c r="P104" s="197"/>
      <c r="Q104" s="197"/>
      <c r="R104" s="197"/>
      <c r="S104" s="197"/>
      <c r="T104" s="197"/>
      <c r="U104" s="197"/>
    </row>
    <row r="105" spans="1:21" ht="20.100000000000001" customHeight="1">
      <c r="A105" s="223"/>
      <c r="B105" s="260"/>
      <c r="C105" s="257"/>
      <c r="D105" s="226"/>
      <c r="E105" s="227"/>
      <c r="F105" s="227"/>
      <c r="G105" s="227"/>
      <c r="H105" s="228"/>
      <c r="I105" s="228"/>
      <c r="J105" s="258"/>
      <c r="L105" s="197"/>
      <c r="M105" s="336"/>
      <c r="N105" s="197"/>
      <c r="O105" s="336"/>
      <c r="P105" s="197"/>
      <c r="Q105" s="197"/>
      <c r="R105" s="197"/>
      <c r="S105" s="197"/>
      <c r="T105" s="197"/>
      <c r="U105" s="197"/>
    </row>
    <row r="106" spans="1:21" ht="20.100000000000001" customHeight="1">
      <c r="A106" s="223"/>
      <c r="B106" s="260"/>
      <c r="C106" s="257"/>
      <c r="D106" s="226"/>
      <c r="E106" s="227"/>
      <c r="F106" s="227"/>
      <c r="G106" s="227"/>
      <c r="H106" s="228"/>
      <c r="I106" s="228"/>
      <c r="J106" s="258"/>
      <c r="L106" s="197"/>
      <c r="M106" s="336"/>
      <c r="N106" s="197"/>
      <c r="O106" s="336"/>
      <c r="P106" s="197"/>
      <c r="Q106" s="197"/>
      <c r="R106" s="197"/>
      <c r="S106" s="197"/>
      <c r="T106" s="197"/>
      <c r="U106" s="197"/>
    </row>
    <row r="107" spans="1:21" ht="20.100000000000001" customHeight="1">
      <c r="A107" s="223"/>
      <c r="B107" s="260"/>
      <c r="C107" s="257"/>
      <c r="D107" s="226"/>
      <c r="E107" s="227"/>
      <c r="F107" s="227"/>
      <c r="G107" s="227"/>
      <c r="H107" s="228"/>
      <c r="I107" s="228"/>
      <c r="J107" s="258"/>
      <c r="L107" s="197"/>
      <c r="M107" s="336"/>
      <c r="N107" s="197"/>
      <c r="O107" s="336"/>
      <c r="P107" s="197"/>
      <c r="Q107" s="197"/>
      <c r="R107" s="197"/>
      <c r="S107" s="197"/>
      <c r="T107" s="197"/>
      <c r="U107" s="197"/>
    </row>
    <row r="108" spans="1:21" ht="20.100000000000001" customHeight="1">
      <c r="A108" s="223"/>
      <c r="B108" s="260"/>
      <c r="C108" s="257"/>
      <c r="D108" s="226"/>
      <c r="E108" s="227"/>
      <c r="F108" s="227"/>
      <c r="G108" s="227"/>
      <c r="H108" s="228"/>
      <c r="I108" s="228"/>
      <c r="J108" s="258"/>
      <c r="L108" s="197"/>
      <c r="M108" s="336"/>
      <c r="N108" s="197"/>
      <c r="O108" s="336"/>
      <c r="P108" s="197"/>
      <c r="Q108" s="197"/>
      <c r="R108" s="197"/>
      <c r="S108" s="197"/>
      <c r="T108" s="197"/>
      <c r="U108" s="197"/>
    </row>
    <row r="109" spans="1:21" ht="20.100000000000001" customHeight="1">
      <c r="A109" s="223"/>
      <c r="B109" s="260"/>
      <c r="C109" s="257"/>
      <c r="D109" s="226"/>
      <c r="E109" s="227"/>
      <c r="F109" s="227"/>
      <c r="G109" s="227"/>
      <c r="H109" s="228"/>
      <c r="I109" s="228"/>
      <c r="J109" s="258"/>
      <c r="L109" s="197"/>
      <c r="M109" s="336"/>
      <c r="N109" s="197"/>
      <c r="O109" s="336"/>
      <c r="P109" s="197"/>
      <c r="Q109" s="197"/>
      <c r="R109" s="197"/>
      <c r="S109" s="197"/>
      <c r="T109" s="197"/>
      <c r="U109" s="197"/>
    </row>
    <row r="110" spans="1:21" ht="20.100000000000001" customHeight="1">
      <c r="A110" s="223"/>
      <c r="B110" s="260"/>
      <c r="C110" s="257"/>
      <c r="D110" s="226"/>
      <c r="E110" s="227"/>
      <c r="F110" s="227"/>
      <c r="G110" s="227"/>
      <c r="H110" s="228"/>
      <c r="I110" s="228"/>
      <c r="J110" s="258"/>
      <c r="L110" s="197"/>
      <c r="M110" s="336"/>
      <c r="N110" s="197"/>
      <c r="O110" s="336"/>
      <c r="P110" s="197"/>
      <c r="Q110" s="197"/>
      <c r="R110" s="197"/>
      <c r="S110" s="197"/>
      <c r="T110" s="197"/>
      <c r="U110" s="197"/>
    </row>
    <row r="111" spans="1:21" ht="20.100000000000001" customHeight="1">
      <c r="A111" s="223"/>
      <c r="B111" s="260"/>
      <c r="C111" s="257"/>
      <c r="D111" s="226"/>
      <c r="E111" s="227"/>
      <c r="F111" s="227"/>
      <c r="G111" s="227"/>
      <c r="H111" s="228"/>
      <c r="I111" s="228"/>
      <c r="J111" s="258"/>
      <c r="L111" s="197"/>
      <c r="M111" s="336"/>
      <c r="N111" s="197"/>
      <c r="O111" s="336"/>
      <c r="P111" s="197"/>
      <c r="Q111" s="197"/>
      <c r="R111" s="197"/>
      <c r="S111" s="197"/>
      <c r="T111" s="197"/>
      <c r="U111" s="197"/>
    </row>
    <row r="112" spans="1:21" ht="20.100000000000001" customHeight="1">
      <c r="A112" s="223"/>
      <c r="B112" s="260"/>
      <c r="C112" s="257"/>
      <c r="D112" s="226"/>
      <c r="E112" s="227"/>
      <c r="F112" s="227"/>
      <c r="G112" s="227"/>
      <c r="H112" s="228"/>
      <c r="I112" s="228"/>
      <c r="J112" s="258"/>
      <c r="L112" s="197"/>
      <c r="M112" s="336"/>
      <c r="N112" s="197"/>
      <c r="O112" s="336"/>
      <c r="P112" s="197"/>
      <c r="Q112" s="197"/>
      <c r="R112" s="197"/>
      <c r="S112" s="197"/>
      <c r="T112" s="197"/>
      <c r="U112" s="197"/>
    </row>
    <row r="113" spans="1:21" ht="20.100000000000001" customHeight="1">
      <c r="A113" s="223"/>
      <c r="B113" s="260"/>
      <c r="C113" s="257"/>
      <c r="D113" s="226"/>
      <c r="E113" s="227"/>
      <c r="F113" s="227"/>
      <c r="G113" s="227"/>
      <c r="H113" s="228"/>
      <c r="I113" s="228"/>
      <c r="J113" s="258"/>
      <c r="L113" s="197"/>
      <c r="M113" s="336"/>
      <c r="N113" s="197"/>
      <c r="O113" s="336"/>
      <c r="P113" s="197"/>
      <c r="Q113" s="197"/>
      <c r="R113" s="197"/>
      <c r="S113" s="197"/>
      <c r="T113" s="197"/>
      <c r="U113" s="197"/>
    </row>
    <row r="114" spans="1:21" ht="20.100000000000001" customHeight="1">
      <c r="A114" s="223"/>
      <c r="B114" s="260"/>
      <c r="C114" s="257"/>
      <c r="D114" s="226"/>
      <c r="E114" s="227"/>
      <c r="F114" s="227"/>
      <c r="G114" s="227"/>
      <c r="H114" s="228"/>
      <c r="I114" s="228"/>
      <c r="J114" s="258"/>
      <c r="L114" s="197"/>
      <c r="M114" s="336"/>
      <c r="N114" s="197"/>
      <c r="O114" s="336"/>
      <c r="P114" s="197"/>
      <c r="Q114" s="197"/>
      <c r="R114" s="197"/>
      <c r="S114" s="197"/>
      <c r="T114" s="197"/>
      <c r="U114" s="197"/>
    </row>
    <row r="115" spans="1:21" ht="20.100000000000001" customHeight="1">
      <c r="A115" s="223"/>
      <c r="B115" s="260"/>
      <c r="C115" s="257"/>
      <c r="D115" s="226"/>
      <c r="E115" s="227"/>
      <c r="F115" s="227"/>
      <c r="G115" s="227"/>
      <c r="H115" s="228"/>
      <c r="I115" s="228"/>
      <c r="J115" s="258"/>
      <c r="L115" s="197"/>
      <c r="M115" s="336"/>
      <c r="N115" s="197"/>
      <c r="O115" s="336"/>
      <c r="P115" s="197"/>
      <c r="Q115" s="197"/>
      <c r="R115" s="197"/>
      <c r="S115" s="197"/>
      <c r="T115" s="197"/>
      <c r="U115" s="197"/>
    </row>
    <row r="116" spans="1:21" ht="20.100000000000001" customHeight="1">
      <c r="A116" s="223"/>
      <c r="B116" s="260"/>
      <c r="C116" s="257"/>
      <c r="D116" s="226"/>
      <c r="E116" s="227"/>
      <c r="F116" s="227"/>
      <c r="G116" s="227"/>
      <c r="H116" s="228"/>
      <c r="I116" s="228"/>
      <c r="J116" s="258"/>
      <c r="L116" s="197"/>
      <c r="M116" s="336"/>
      <c r="N116" s="197"/>
      <c r="O116" s="336"/>
      <c r="P116" s="197"/>
      <c r="Q116" s="197"/>
      <c r="R116" s="197"/>
      <c r="S116" s="197"/>
      <c r="T116" s="197"/>
      <c r="U116" s="197"/>
    </row>
    <row r="117" spans="1:21" ht="20.100000000000001" customHeight="1">
      <c r="A117" s="223"/>
      <c r="B117" s="260"/>
      <c r="C117" s="257"/>
      <c r="D117" s="226"/>
      <c r="E117" s="227"/>
      <c r="F117" s="227"/>
      <c r="G117" s="227"/>
      <c r="H117" s="228"/>
      <c r="I117" s="228"/>
      <c r="J117" s="258"/>
      <c r="L117" s="197"/>
      <c r="M117" s="336"/>
      <c r="N117" s="197"/>
      <c r="O117" s="336"/>
      <c r="P117" s="197"/>
      <c r="Q117" s="197"/>
      <c r="R117" s="197"/>
      <c r="S117" s="197"/>
      <c r="T117" s="197"/>
      <c r="U117" s="197"/>
    </row>
    <row r="118" spans="1:21" ht="20.100000000000001" customHeight="1">
      <c r="A118" s="223"/>
      <c r="B118" s="260"/>
      <c r="C118" s="257"/>
      <c r="D118" s="226"/>
      <c r="E118" s="227"/>
      <c r="F118" s="227"/>
      <c r="G118" s="227"/>
      <c r="H118" s="228"/>
      <c r="I118" s="228"/>
      <c r="J118" s="258"/>
      <c r="L118" s="197"/>
      <c r="M118" s="336"/>
      <c r="N118" s="197"/>
      <c r="O118" s="336"/>
      <c r="P118" s="197"/>
      <c r="Q118" s="197"/>
      <c r="R118" s="197"/>
      <c r="S118" s="197"/>
      <c r="T118" s="197"/>
      <c r="U118" s="197"/>
    </row>
    <row r="119" spans="1:21" ht="20.100000000000001" customHeight="1">
      <c r="A119" s="223"/>
      <c r="B119" s="260"/>
      <c r="C119" s="257"/>
      <c r="D119" s="226"/>
      <c r="E119" s="227"/>
      <c r="F119" s="227"/>
      <c r="G119" s="227"/>
      <c r="H119" s="228"/>
      <c r="I119" s="228"/>
      <c r="J119" s="258"/>
      <c r="L119" s="197"/>
      <c r="M119" s="336"/>
      <c r="N119" s="197"/>
      <c r="O119" s="336"/>
      <c r="P119" s="197"/>
      <c r="Q119" s="197"/>
      <c r="R119" s="197"/>
      <c r="S119" s="197"/>
      <c r="T119" s="197"/>
      <c r="U119" s="197"/>
    </row>
    <row r="120" spans="1:21" ht="20.100000000000001" customHeight="1">
      <c r="A120" s="223"/>
      <c r="B120" s="260"/>
      <c r="C120" s="257"/>
      <c r="D120" s="226"/>
      <c r="E120" s="227"/>
      <c r="F120" s="227"/>
      <c r="G120" s="227"/>
      <c r="H120" s="228"/>
      <c r="I120" s="228"/>
      <c r="J120" s="258"/>
      <c r="L120" s="197"/>
      <c r="M120" s="336"/>
      <c r="N120" s="197"/>
      <c r="O120" s="336"/>
      <c r="P120" s="197"/>
      <c r="Q120" s="197"/>
      <c r="R120" s="197"/>
      <c r="S120" s="197"/>
      <c r="T120" s="197"/>
      <c r="U120" s="197"/>
    </row>
    <row r="121" spans="1:21" ht="20.100000000000001" customHeight="1">
      <c r="A121" s="223"/>
      <c r="B121" s="260"/>
      <c r="C121" s="257"/>
      <c r="D121" s="274"/>
      <c r="E121" s="227"/>
      <c r="F121" s="227"/>
      <c r="G121" s="227"/>
      <c r="H121" s="228"/>
      <c r="I121" s="228"/>
      <c r="J121" s="258"/>
      <c r="L121" s="197"/>
      <c r="M121" s="336"/>
      <c r="N121" s="197"/>
      <c r="O121" s="336"/>
      <c r="P121" s="197"/>
      <c r="Q121" s="197"/>
      <c r="R121" s="197"/>
      <c r="S121" s="197"/>
      <c r="T121" s="197"/>
      <c r="U121" s="197"/>
    </row>
    <row r="122" spans="1:21" ht="20.100000000000001" customHeight="1">
      <c r="A122" s="223"/>
      <c r="B122" s="260"/>
      <c r="C122" s="257"/>
      <c r="D122" s="274"/>
      <c r="E122" s="227"/>
      <c r="F122" s="227"/>
      <c r="G122" s="227"/>
      <c r="H122" s="228"/>
      <c r="I122" s="228"/>
      <c r="J122" s="258"/>
      <c r="L122" s="197"/>
      <c r="M122" s="336"/>
      <c r="N122" s="197"/>
      <c r="O122" s="336"/>
      <c r="P122" s="197"/>
      <c r="Q122" s="197"/>
      <c r="R122" s="197"/>
      <c r="S122" s="197"/>
      <c r="T122" s="197"/>
      <c r="U122" s="197"/>
    </row>
    <row r="123" spans="1:21" ht="20.100000000000001" customHeight="1">
      <c r="A123" s="223"/>
      <c r="B123" s="260"/>
      <c r="C123" s="257"/>
      <c r="D123" s="274"/>
      <c r="E123" s="227"/>
      <c r="F123" s="227"/>
      <c r="G123" s="227"/>
      <c r="H123" s="228"/>
      <c r="I123" s="228"/>
      <c r="J123" s="258"/>
      <c r="L123" s="197"/>
      <c r="M123" s="336"/>
      <c r="N123" s="197"/>
      <c r="O123" s="336"/>
      <c r="P123" s="197"/>
      <c r="Q123" s="197"/>
      <c r="R123" s="197"/>
      <c r="S123" s="197"/>
      <c r="T123" s="197"/>
      <c r="U123" s="197"/>
    </row>
    <row r="124" spans="1:21" ht="20.100000000000001" customHeight="1">
      <c r="A124" s="223"/>
      <c r="B124" s="260"/>
      <c r="C124" s="257"/>
      <c r="D124" s="274"/>
      <c r="E124" s="227"/>
      <c r="F124" s="227"/>
      <c r="G124" s="227"/>
      <c r="H124" s="228"/>
      <c r="I124" s="228"/>
      <c r="J124" s="258"/>
      <c r="L124" s="197"/>
      <c r="M124" s="336"/>
      <c r="N124" s="197"/>
      <c r="O124" s="336"/>
      <c r="P124" s="197"/>
      <c r="Q124" s="197"/>
      <c r="R124" s="197"/>
      <c r="S124" s="197"/>
      <c r="T124" s="197"/>
      <c r="U124" s="197"/>
    </row>
    <row r="125" spans="1:21" ht="20.100000000000001" customHeight="1">
      <c r="A125" s="275"/>
      <c r="B125" s="276"/>
      <c r="C125" s="277"/>
      <c r="D125" s="278"/>
      <c r="E125" s="279"/>
      <c r="F125" s="279"/>
      <c r="G125" s="279"/>
      <c r="H125" s="280"/>
      <c r="I125" s="280"/>
      <c r="J125" s="281"/>
      <c r="L125" s="197"/>
      <c r="M125" s="336"/>
      <c r="N125" s="197"/>
      <c r="O125" s="336"/>
      <c r="P125" s="197"/>
      <c r="Q125" s="197"/>
      <c r="R125" s="197"/>
      <c r="S125" s="197"/>
      <c r="T125" s="197"/>
      <c r="U125" s="197"/>
    </row>
    <row r="126" spans="1:21" ht="20.100000000000001" customHeight="1">
      <c r="A126" s="201"/>
      <c r="B126" s="87"/>
      <c r="C126" s="119"/>
      <c r="D126" s="116"/>
      <c r="E126" s="120"/>
      <c r="F126" s="120"/>
      <c r="G126" s="120"/>
      <c r="H126" s="120"/>
      <c r="I126" s="120"/>
    </row>
    <row r="131" spans="12:12" ht="20.100000000000001" customHeight="1">
      <c r="L131" s="286"/>
    </row>
  </sheetData>
  <mergeCells count="13">
    <mergeCell ref="G8:H8"/>
    <mergeCell ref="I8:I9"/>
    <mergeCell ref="J8:J9"/>
    <mergeCell ref="A1:J1"/>
    <mergeCell ref="A3:J3"/>
    <mergeCell ref="A4:J4"/>
    <mergeCell ref="A5:J5"/>
    <mergeCell ref="A6:J6"/>
    <mergeCell ref="A8:A9"/>
    <mergeCell ref="B8:B9"/>
    <mergeCell ref="C8:C9"/>
    <mergeCell ref="D8:D9"/>
    <mergeCell ref="E8:F8"/>
  </mergeCells>
  <phoneticPr fontId="16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3600" verticalDpi="3600" r:id="rId1"/>
  <headerFooter alignWithMargins="0">
    <oddHeader>&amp;R&amp;"TH SarabunPSK,Regular"&amp;14แบบ ปร.4 AR  แผ่นที่ &amp;P / &amp;N</oddHeader>
  </headerFooter>
  <rowBreaks count="1" manualBreakCount="1">
    <brk id="2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117"/>
  <sheetViews>
    <sheetView view="pageBreakPreview" zoomScaleNormal="100" zoomScaleSheetLayoutView="100" zoomScalePageLayoutView="90" workbookViewId="0">
      <selection activeCell="M31" sqref="M31"/>
    </sheetView>
  </sheetViews>
  <sheetFormatPr defaultRowHeight="20.100000000000001" customHeight="1"/>
  <cols>
    <col min="1" max="1" width="8.7109375" style="193" customWidth="1"/>
    <col min="2" max="2" width="50.7109375" style="192" customWidth="1"/>
    <col min="3" max="3" width="10.7109375" style="283" customWidth="1"/>
    <col min="4" max="4" width="8.42578125" style="284" customWidth="1"/>
    <col min="5" max="9" width="15.7109375" style="285" customWidth="1"/>
    <col min="10" max="10" width="13.5703125" style="282" bestFit="1" customWidth="1"/>
    <col min="11" max="11" width="28" style="192" customWidth="1"/>
    <col min="12" max="12" width="16" style="192" customWidth="1"/>
    <col min="13" max="13" width="20.28515625" style="335" customWidth="1"/>
    <col min="14" max="14" width="13.7109375" style="192" customWidth="1"/>
    <col min="15" max="15" width="14.5703125" style="335" customWidth="1"/>
    <col min="16" max="16384" width="9.140625" style="192"/>
  </cols>
  <sheetData>
    <row r="1" spans="1:51" s="204" customFormat="1" ht="20.100000000000001" customHeight="1" thickBot="1">
      <c r="A1" s="481" t="s">
        <v>172</v>
      </c>
      <c r="B1" s="481"/>
      <c r="C1" s="481"/>
      <c r="D1" s="481"/>
      <c r="E1" s="481"/>
      <c r="F1" s="481"/>
      <c r="G1" s="481"/>
      <c r="H1" s="481"/>
      <c r="I1" s="481"/>
      <c r="J1" s="481"/>
      <c r="M1" s="334"/>
      <c r="O1" s="334"/>
    </row>
    <row r="2" spans="1:51" s="204" customFormat="1" ht="20.100000000000001" customHeight="1" thickTop="1">
      <c r="A2" s="110"/>
      <c r="B2" s="110"/>
      <c r="C2" s="117"/>
      <c r="D2" s="108"/>
      <c r="E2" s="109"/>
      <c r="F2" s="109"/>
      <c r="G2" s="109"/>
      <c r="H2" s="109"/>
      <c r="I2" s="109"/>
      <c r="J2" s="110"/>
      <c r="M2" s="334"/>
      <c r="O2" s="334"/>
    </row>
    <row r="3" spans="1:51" s="204" customFormat="1" ht="20.100000000000001" customHeight="1">
      <c r="A3" s="492" t="str">
        <f>หน้าปก!$B$19</f>
        <v>โครงการก่อสร้างห้องปั้มดับเพลิงอาคารหอประชุม</v>
      </c>
      <c r="B3" s="492"/>
      <c r="C3" s="492"/>
      <c r="D3" s="492"/>
      <c r="E3" s="492"/>
      <c r="F3" s="492"/>
      <c r="G3" s="492"/>
      <c r="H3" s="492"/>
      <c r="I3" s="492"/>
      <c r="J3" s="492"/>
      <c r="M3" s="334"/>
      <c r="O3" s="334"/>
    </row>
    <row r="4" spans="1:51" s="204" customFormat="1" ht="20.100000000000001" customHeight="1">
      <c r="A4" s="492" t="str">
        <f>หน้าปก!$B$22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4" s="492"/>
      <c r="C4" s="492"/>
      <c r="D4" s="492"/>
      <c r="E4" s="492"/>
      <c r="F4" s="492"/>
      <c r="G4" s="492"/>
      <c r="H4" s="492"/>
      <c r="I4" s="492"/>
      <c r="J4" s="492"/>
      <c r="M4" s="334"/>
      <c r="O4" s="334"/>
    </row>
    <row r="5" spans="1:51" s="204" customFormat="1" ht="20.100000000000001" customHeight="1">
      <c r="A5" s="492" t="str">
        <f>หน้าปก!$B$21</f>
        <v>เจ้าของโครงการ : มหาวิทยาลัยราชภัฏอุดรธานี</v>
      </c>
      <c r="B5" s="492"/>
      <c r="C5" s="492"/>
      <c r="D5" s="492"/>
      <c r="E5" s="492"/>
      <c r="F5" s="492"/>
      <c r="G5" s="492"/>
      <c r="H5" s="492"/>
      <c r="I5" s="492"/>
      <c r="J5" s="492"/>
      <c r="M5" s="334"/>
      <c r="O5" s="334"/>
    </row>
    <row r="6" spans="1:51" s="204" customFormat="1" ht="20.100000000000001" customHeight="1">
      <c r="A6" s="492" t="str">
        <f>"คำนวณราคาเมื่อวันที่ "&amp;TEXT(หน้าปก!G24,"[$-th-TH,107]ว ดดดด ปปปป ")</f>
        <v xml:space="preserve">คำนวณราคาเมื่อวันที่ 20 สิงหาคม 2563 </v>
      </c>
      <c r="B6" s="492"/>
      <c r="C6" s="492"/>
      <c r="D6" s="492"/>
      <c r="E6" s="492"/>
      <c r="F6" s="492"/>
      <c r="G6" s="492"/>
      <c r="H6" s="492"/>
      <c r="I6" s="492"/>
      <c r="J6" s="492"/>
      <c r="M6" s="334"/>
      <c r="O6" s="334"/>
    </row>
    <row r="7" spans="1:51" ht="20.100000000000001" customHeight="1">
      <c r="A7" s="190"/>
      <c r="B7" s="190"/>
      <c r="C7" s="205"/>
      <c r="D7" s="206"/>
      <c r="E7" s="207"/>
      <c r="F7" s="207"/>
      <c r="G7" s="207"/>
      <c r="H7" s="207"/>
      <c r="I7" s="207"/>
      <c r="J7" s="208"/>
    </row>
    <row r="8" spans="1:51" s="193" customFormat="1" ht="20.100000000000001" customHeight="1">
      <c r="A8" s="490" t="s">
        <v>19</v>
      </c>
      <c r="B8" s="490" t="s">
        <v>4</v>
      </c>
      <c r="C8" s="495" t="s">
        <v>20</v>
      </c>
      <c r="D8" s="495" t="s">
        <v>1</v>
      </c>
      <c r="E8" s="494" t="s">
        <v>21</v>
      </c>
      <c r="F8" s="494"/>
      <c r="G8" s="494" t="s">
        <v>22</v>
      </c>
      <c r="H8" s="494"/>
      <c r="I8" s="491" t="s">
        <v>23</v>
      </c>
      <c r="J8" s="496" t="s">
        <v>13</v>
      </c>
      <c r="K8" s="192"/>
      <c r="L8" s="192"/>
      <c r="M8" s="335"/>
      <c r="N8" s="192"/>
      <c r="O8" s="335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</row>
    <row r="9" spans="1:51" s="193" customFormat="1" ht="20.100000000000001" customHeight="1">
      <c r="A9" s="490"/>
      <c r="B9" s="490"/>
      <c r="C9" s="495"/>
      <c r="D9" s="495"/>
      <c r="E9" s="439" t="s">
        <v>24</v>
      </c>
      <c r="F9" s="439" t="s">
        <v>12</v>
      </c>
      <c r="G9" s="439" t="s">
        <v>24</v>
      </c>
      <c r="H9" s="351" t="s">
        <v>12</v>
      </c>
      <c r="I9" s="491"/>
      <c r="J9" s="496"/>
      <c r="K9" s="192"/>
      <c r="L9" s="192"/>
      <c r="M9" s="335"/>
      <c r="N9" s="192"/>
      <c r="O9" s="335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</row>
    <row r="10" spans="1:51" ht="20.100000000000001" customHeight="1">
      <c r="A10" s="302"/>
      <c r="B10" s="302" t="s">
        <v>169</v>
      </c>
      <c r="C10" s="303"/>
      <c r="D10" s="304"/>
      <c r="E10" s="305"/>
      <c r="F10" s="305"/>
      <c r="G10" s="305"/>
      <c r="H10" s="305"/>
      <c r="I10" s="305"/>
      <c r="J10" s="352" t="s">
        <v>25</v>
      </c>
    </row>
    <row r="11" spans="1:51" ht="20.100000000000001" customHeight="1">
      <c r="A11" s="353">
        <v>1.4</v>
      </c>
      <c r="B11" s="298" t="s">
        <v>168</v>
      </c>
      <c r="C11" s="295"/>
      <c r="D11" s="296"/>
      <c r="E11" s="297"/>
      <c r="F11" s="299"/>
      <c r="G11" s="299"/>
      <c r="H11" s="299"/>
      <c r="I11" s="299"/>
      <c r="J11" s="354"/>
    </row>
    <row r="12" spans="1:51" ht="20.100000000000001" customHeight="1">
      <c r="A12" s="353" t="s">
        <v>56</v>
      </c>
      <c r="B12" s="298" t="s">
        <v>63</v>
      </c>
      <c r="C12" s="295"/>
      <c r="D12" s="296" t="s">
        <v>2</v>
      </c>
      <c r="E12" s="297"/>
      <c r="F12" s="299">
        <v>0</v>
      </c>
      <c r="G12" s="299"/>
      <c r="H12" s="299">
        <v>0</v>
      </c>
      <c r="I12" s="299">
        <v>0</v>
      </c>
      <c r="J12" s="355" t="e">
        <f>I12/$I$26</f>
        <v>#DIV/0!</v>
      </c>
    </row>
    <row r="13" spans="1:51" ht="20.100000000000001" customHeight="1">
      <c r="A13" s="353" t="s">
        <v>57</v>
      </c>
      <c r="B13" s="300" t="s">
        <v>64</v>
      </c>
      <c r="C13" s="295"/>
      <c r="D13" s="296" t="s">
        <v>2</v>
      </c>
      <c r="E13" s="297"/>
      <c r="F13" s="299">
        <v>0</v>
      </c>
      <c r="G13" s="299"/>
      <c r="H13" s="299">
        <v>0</v>
      </c>
      <c r="I13" s="299">
        <v>0</v>
      </c>
      <c r="J13" s="355" t="e">
        <f t="shared" ref="J13:J19" si="0">I13/$I$26</f>
        <v>#DIV/0!</v>
      </c>
    </row>
    <row r="14" spans="1:51" ht="20.100000000000001" customHeight="1">
      <c r="A14" s="353" t="s">
        <v>58</v>
      </c>
      <c r="B14" s="300" t="s">
        <v>67</v>
      </c>
      <c r="C14" s="295"/>
      <c r="D14" s="296" t="s">
        <v>2</v>
      </c>
      <c r="E14" s="297"/>
      <c r="F14" s="299">
        <v>0</v>
      </c>
      <c r="G14" s="299"/>
      <c r="H14" s="299">
        <v>0</v>
      </c>
      <c r="I14" s="299">
        <v>0</v>
      </c>
      <c r="J14" s="355" t="e">
        <f t="shared" si="0"/>
        <v>#DIV/0!</v>
      </c>
    </row>
    <row r="15" spans="1:51" ht="20.100000000000001" customHeight="1">
      <c r="A15" s="353" t="s">
        <v>59</v>
      </c>
      <c r="B15" s="300" t="s">
        <v>71</v>
      </c>
      <c r="C15" s="295"/>
      <c r="D15" s="296" t="s">
        <v>2</v>
      </c>
      <c r="E15" s="297"/>
      <c r="F15" s="299">
        <f>F48</f>
        <v>0</v>
      </c>
      <c r="G15" s="299"/>
      <c r="H15" s="299">
        <f>H48</f>
        <v>0</v>
      </c>
      <c r="I15" s="299">
        <f>I48</f>
        <v>0</v>
      </c>
      <c r="J15" s="355" t="e">
        <f t="shared" si="0"/>
        <v>#DIV/0!</v>
      </c>
    </row>
    <row r="16" spans="1:51" ht="20.100000000000001" customHeight="1">
      <c r="A16" s="353" t="s">
        <v>75</v>
      </c>
      <c r="B16" s="300" t="s">
        <v>76</v>
      </c>
      <c r="C16" s="295"/>
      <c r="D16" s="296" t="s">
        <v>2</v>
      </c>
      <c r="E16" s="297"/>
      <c r="F16" s="299">
        <v>0</v>
      </c>
      <c r="G16" s="299"/>
      <c r="H16" s="299">
        <v>0</v>
      </c>
      <c r="I16" s="299">
        <v>0</v>
      </c>
      <c r="J16" s="355" t="e">
        <f t="shared" si="0"/>
        <v>#DIV/0!</v>
      </c>
    </row>
    <row r="17" spans="1:21" ht="20.100000000000001" customHeight="1">
      <c r="A17" s="353" t="s">
        <v>77</v>
      </c>
      <c r="B17" s="300" t="s">
        <v>78</v>
      </c>
      <c r="C17" s="295"/>
      <c r="D17" s="296" t="s">
        <v>2</v>
      </c>
      <c r="E17" s="297"/>
      <c r="F17" s="299">
        <v>0</v>
      </c>
      <c r="G17" s="299"/>
      <c r="H17" s="299">
        <v>0</v>
      </c>
      <c r="I17" s="299">
        <v>0</v>
      </c>
      <c r="J17" s="355" t="e">
        <f t="shared" si="0"/>
        <v>#DIV/0!</v>
      </c>
    </row>
    <row r="18" spans="1:21" ht="20.100000000000001" customHeight="1">
      <c r="A18" s="353" t="s">
        <v>79</v>
      </c>
      <c r="B18" s="300" t="s">
        <v>80</v>
      </c>
      <c r="C18" s="295"/>
      <c r="D18" s="296" t="s">
        <v>2</v>
      </c>
      <c r="E18" s="297"/>
      <c r="F18" s="299">
        <v>0</v>
      </c>
      <c r="G18" s="299"/>
      <c r="H18" s="299">
        <v>0</v>
      </c>
      <c r="I18" s="299">
        <v>0</v>
      </c>
      <c r="J18" s="355" t="e">
        <f t="shared" si="0"/>
        <v>#DIV/0!</v>
      </c>
    </row>
    <row r="19" spans="1:21" ht="20.100000000000001" customHeight="1">
      <c r="A19" s="353" t="s">
        <v>81</v>
      </c>
      <c r="B19" s="300" t="s">
        <v>82</v>
      </c>
      <c r="C19" s="295"/>
      <c r="D19" s="296" t="s">
        <v>2</v>
      </c>
      <c r="E19" s="297"/>
      <c r="F19" s="299">
        <v>0</v>
      </c>
      <c r="G19" s="299"/>
      <c r="H19" s="299">
        <v>0</v>
      </c>
      <c r="I19" s="299">
        <v>0</v>
      </c>
      <c r="J19" s="355" t="e">
        <f t="shared" si="0"/>
        <v>#DIV/0!</v>
      </c>
    </row>
    <row r="20" spans="1:21" ht="20.100000000000001" customHeight="1">
      <c r="A20" s="353"/>
      <c r="B20" s="300"/>
      <c r="C20" s="295"/>
      <c r="D20" s="296"/>
      <c r="E20" s="297"/>
      <c r="F20" s="299"/>
      <c r="G20" s="299"/>
      <c r="H20" s="299"/>
      <c r="I20" s="299"/>
      <c r="J20" s="355"/>
    </row>
    <row r="21" spans="1:21" ht="20.100000000000001" customHeight="1">
      <c r="A21" s="353"/>
      <c r="B21" s="300"/>
      <c r="C21" s="295"/>
      <c r="D21" s="296"/>
      <c r="E21" s="297"/>
      <c r="F21" s="299"/>
      <c r="G21" s="299"/>
      <c r="H21" s="299"/>
      <c r="I21" s="299"/>
      <c r="J21" s="355"/>
    </row>
    <row r="22" spans="1:21" ht="20.100000000000001" customHeight="1">
      <c r="A22" s="353"/>
      <c r="B22" s="300"/>
      <c r="C22" s="295"/>
      <c r="D22" s="296"/>
      <c r="E22" s="297"/>
      <c r="F22" s="299"/>
      <c r="G22" s="299"/>
      <c r="H22" s="299"/>
      <c r="I22" s="299"/>
      <c r="J22" s="355"/>
    </row>
    <row r="23" spans="1:21" ht="20.100000000000001" customHeight="1">
      <c r="A23" s="353"/>
      <c r="B23" s="300"/>
      <c r="C23" s="295"/>
      <c r="D23" s="296"/>
      <c r="E23" s="297"/>
      <c r="F23" s="299"/>
      <c r="G23" s="299"/>
      <c r="H23" s="299"/>
      <c r="I23" s="299"/>
      <c r="J23" s="355"/>
    </row>
    <row r="24" spans="1:21" ht="20.100000000000001" customHeight="1">
      <c r="A24" s="353"/>
      <c r="B24" s="300"/>
      <c r="C24" s="295"/>
      <c r="D24" s="296"/>
      <c r="E24" s="297"/>
      <c r="F24" s="299"/>
      <c r="G24" s="299"/>
      <c r="H24" s="299"/>
      <c r="I24" s="299"/>
      <c r="J24" s="355"/>
    </row>
    <row r="25" spans="1:21" ht="20.100000000000001" customHeight="1">
      <c r="A25" s="356"/>
      <c r="B25" s="301"/>
      <c r="C25" s="295"/>
      <c r="D25" s="291"/>
      <c r="E25" s="297"/>
      <c r="F25" s="299"/>
      <c r="G25" s="299"/>
      <c r="H25" s="299"/>
      <c r="I25" s="299"/>
      <c r="J25" s="355"/>
      <c r="L25" s="197"/>
      <c r="M25" s="336"/>
      <c r="N25" s="197"/>
      <c r="O25" s="336"/>
      <c r="P25" s="197"/>
      <c r="Q25" s="197"/>
      <c r="R25" s="197"/>
      <c r="S25" s="197"/>
      <c r="T25" s="197"/>
      <c r="U25" s="197"/>
    </row>
    <row r="26" spans="1:21" ht="20.100000000000001" customHeight="1">
      <c r="A26" s="357"/>
      <c r="B26" s="356" t="s">
        <v>171</v>
      </c>
      <c r="C26" s="295"/>
      <c r="D26" s="296"/>
      <c r="E26" s="297"/>
      <c r="F26" s="299">
        <f>SUM(F12:F25)</f>
        <v>0</v>
      </c>
      <c r="G26" s="299"/>
      <c r="H26" s="299">
        <f>SUM(H12:H25)</f>
        <v>0</v>
      </c>
      <c r="I26" s="299">
        <f>SUM(I12:I25)</f>
        <v>0</v>
      </c>
      <c r="J26" s="358" t="e">
        <f>SUM(J12:J24)</f>
        <v>#DIV/0!</v>
      </c>
      <c r="L26" s="197"/>
      <c r="M26" s="336"/>
      <c r="N26" s="197"/>
      <c r="O26" s="336"/>
      <c r="P26" s="197"/>
      <c r="Q26" s="197"/>
      <c r="R26" s="197"/>
      <c r="S26" s="197"/>
      <c r="T26" s="197"/>
      <c r="U26" s="197"/>
    </row>
    <row r="27" spans="1:21" ht="20.100000000000001" customHeight="1">
      <c r="A27" s="209">
        <f>A11</f>
        <v>1.4</v>
      </c>
      <c r="B27" s="210" t="str">
        <f>B11</f>
        <v>งานระบบประปา สุขาภิบาล</v>
      </c>
      <c r="C27" s="211"/>
      <c r="D27" s="212"/>
      <c r="E27" s="213"/>
      <c r="F27" s="214"/>
      <c r="G27" s="214"/>
      <c r="H27" s="214"/>
      <c r="I27" s="214"/>
      <c r="J27" s="215"/>
      <c r="L27" s="197"/>
      <c r="M27" s="336"/>
      <c r="N27" s="197"/>
      <c r="O27" s="336"/>
      <c r="P27" s="197"/>
      <c r="Q27" s="197"/>
      <c r="R27" s="197"/>
      <c r="S27" s="197"/>
      <c r="T27" s="197"/>
      <c r="U27" s="197"/>
    </row>
    <row r="28" spans="1:21" s="200" customFormat="1" ht="20.100000000000001" customHeight="1">
      <c r="A28" s="216" t="str">
        <f>A15</f>
        <v>1.4.4</v>
      </c>
      <c r="B28" s="217" t="str">
        <f>B15</f>
        <v>RAIN LEADER SYSTEM</v>
      </c>
      <c r="C28" s="218"/>
      <c r="D28" s="219"/>
      <c r="E28" s="220"/>
      <c r="F28" s="221"/>
      <c r="G28" s="221"/>
      <c r="H28" s="221"/>
      <c r="I28" s="221"/>
      <c r="J28" s="222"/>
      <c r="L28" s="199"/>
      <c r="M28" s="337"/>
      <c r="N28" s="199"/>
      <c r="O28" s="337"/>
      <c r="P28" s="199"/>
      <c r="Q28" s="199"/>
      <c r="R28" s="199"/>
      <c r="S28" s="199"/>
      <c r="T28" s="199"/>
      <c r="U28" s="199"/>
    </row>
    <row r="29" spans="1:21" ht="20.100000000000001" customHeight="1">
      <c r="A29" s="310"/>
      <c r="B29" s="345" t="s">
        <v>65</v>
      </c>
      <c r="C29" s="311"/>
      <c r="D29" s="312"/>
      <c r="E29" s="313"/>
      <c r="F29" s="196"/>
      <c r="G29" s="196"/>
      <c r="H29" s="196"/>
      <c r="I29" s="196"/>
      <c r="J29" s="314"/>
      <c r="L29" s="197"/>
      <c r="M29" s="336"/>
      <c r="N29" s="197"/>
      <c r="O29" s="336"/>
      <c r="P29" s="197"/>
      <c r="Q29" s="197"/>
      <c r="R29" s="197"/>
      <c r="S29" s="197"/>
      <c r="T29" s="197"/>
      <c r="U29" s="197"/>
    </row>
    <row r="30" spans="1:21" ht="20.100000000000001" customHeight="1">
      <c r="A30" s="310"/>
      <c r="B30" s="345" t="s">
        <v>68</v>
      </c>
      <c r="C30" s="311"/>
      <c r="D30" s="312"/>
      <c r="E30" s="313"/>
      <c r="F30" s="196"/>
      <c r="G30" s="196"/>
      <c r="H30" s="196"/>
      <c r="I30" s="196"/>
      <c r="J30" s="314"/>
      <c r="L30" s="197"/>
      <c r="M30" s="336"/>
      <c r="N30" s="197"/>
      <c r="O30" s="336"/>
      <c r="P30" s="197"/>
      <c r="Q30" s="197"/>
      <c r="R30" s="197"/>
      <c r="S30" s="197"/>
      <c r="T30" s="197"/>
      <c r="U30" s="197"/>
    </row>
    <row r="31" spans="1:21" ht="20.100000000000001" customHeight="1">
      <c r="A31" s="310"/>
      <c r="B31" s="315" t="s">
        <v>66</v>
      </c>
      <c r="C31" s="311">
        <v>23</v>
      </c>
      <c r="D31" s="312" t="s">
        <v>137</v>
      </c>
      <c r="E31" s="313"/>
      <c r="F31" s="313"/>
      <c r="G31" s="313"/>
      <c r="H31" s="313"/>
      <c r="I31" s="313"/>
      <c r="J31" s="314"/>
      <c r="K31" s="335"/>
      <c r="L31" s="197"/>
      <c r="M31" s="466"/>
      <c r="N31" s="197"/>
      <c r="O31" s="466"/>
      <c r="P31" s="197"/>
      <c r="Q31" s="197"/>
      <c r="R31" s="197"/>
      <c r="S31" s="197"/>
      <c r="T31" s="197"/>
      <c r="U31" s="197"/>
    </row>
    <row r="32" spans="1:21" ht="20.100000000000001" customHeight="1">
      <c r="A32" s="310"/>
      <c r="B32" s="315" t="s">
        <v>244</v>
      </c>
      <c r="C32" s="311">
        <v>8</v>
      </c>
      <c r="D32" s="312" t="s">
        <v>137</v>
      </c>
      <c r="E32" s="313"/>
      <c r="F32" s="313"/>
      <c r="G32" s="313"/>
      <c r="H32" s="313"/>
      <c r="I32" s="313"/>
      <c r="J32" s="314"/>
      <c r="K32" s="335"/>
      <c r="L32" s="197"/>
      <c r="M32" s="466"/>
      <c r="N32" s="197"/>
      <c r="O32" s="466"/>
      <c r="P32" s="197"/>
      <c r="Q32" s="197"/>
      <c r="R32" s="197"/>
      <c r="S32" s="197"/>
      <c r="T32" s="197"/>
      <c r="U32" s="197"/>
    </row>
    <row r="33" spans="1:21" ht="20.100000000000001" customHeight="1">
      <c r="A33" s="310"/>
      <c r="B33" s="345" t="s">
        <v>170</v>
      </c>
      <c r="C33" s="311"/>
      <c r="D33" s="312"/>
      <c r="E33" s="313"/>
      <c r="F33" s="313"/>
      <c r="G33" s="313"/>
      <c r="H33" s="313"/>
      <c r="I33" s="313"/>
      <c r="J33" s="314"/>
      <c r="L33" s="197"/>
      <c r="M33" s="336"/>
      <c r="N33" s="197"/>
      <c r="O33" s="336"/>
      <c r="P33" s="197"/>
      <c r="Q33" s="197"/>
      <c r="R33" s="197"/>
      <c r="S33" s="197"/>
      <c r="T33" s="197"/>
      <c r="U33" s="197"/>
    </row>
    <row r="34" spans="1:21" ht="20.100000000000001" customHeight="1">
      <c r="A34" s="310"/>
      <c r="B34" s="315" t="s">
        <v>66</v>
      </c>
      <c r="C34" s="311">
        <v>16</v>
      </c>
      <c r="D34" s="312" t="s">
        <v>137</v>
      </c>
      <c r="E34" s="313"/>
      <c r="F34" s="313"/>
      <c r="G34" s="313"/>
      <c r="H34" s="313"/>
      <c r="I34" s="313"/>
      <c r="J34" s="314"/>
      <c r="K34" s="335"/>
      <c r="L34" s="197"/>
      <c r="M34" s="466"/>
      <c r="N34" s="197"/>
      <c r="O34" s="466"/>
      <c r="P34" s="197"/>
      <c r="Q34" s="197"/>
      <c r="R34" s="197"/>
      <c r="S34" s="197"/>
      <c r="T34" s="197"/>
      <c r="U34" s="197"/>
    </row>
    <row r="35" spans="1:21" ht="20.100000000000001" customHeight="1">
      <c r="A35" s="310"/>
      <c r="B35" s="315" t="s">
        <v>244</v>
      </c>
      <c r="C35" s="311">
        <v>30</v>
      </c>
      <c r="D35" s="312" t="s">
        <v>137</v>
      </c>
      <c r="E35" s="313"/>
      <c r="F35" s="313"/>
      <c r="G35" s="313"/>
      <c r="H35" s="313"/>
      <c r="I35" s="313"/>
      <c r="J35" s="314"/>
      <c r="K35" s="335"/>
      <c r="L35" s="197"/>
      <c r="M35" s="466"/>
      <c r="N35" s="197"/>
      <c r="O35" s="466"/>
      <c r="P35" s="197"/>
      <c r="Q35" s="197"/>
      <c r="R35" s="197"/>
      <c r="S35" s="197"/>
      <c r="T35" s="197"/>
      <c r="U35" s="197"/>
    </row>
    <row r="36" spans="1:21" ht="20.100000000000001" customHeight="1">
      <c r="A36" s="310"/>
      <c r="B36" s="315" t="s">
        <v>72</v>
      </c>
      <c r="C36" s="311">
        <v>1</v>
      </c>
      <c r="D36" s="312" t="s">
        <v>5</v>
      </c>
      <c r="E36" s="313"/>
      <c r="F36" s="313"/>
      <c r="G36" s="313"/>
      <c r="H36" s="313"/>
      <c r="I36" s="313"/>
      <c r="J36" s="314"/>
      <c r="K36" s="335"/>
      <c r="L36" s="197"/>
      <c r="M36" s="466"/>
      <c r="N36" s="197"/>
      <c r="O36" s="466"/>
      <c r="P36" s="197"/>
      <c r="Q36" s="197"/>
      <c r="R36" s="197"/>
      <c r="S36" s="197"/>
      <c r="T36" s="197"/>
      <c r="U36" s="197"/>
    </row>
    <row r="37" spans="1:21" ht="20.100000000000001" customHeight="1">
      <c r="A37" s="310"/>
      <c r="B37" s="315" t="s">
        <v>73</v>
      </c>
      <c r="C37" s="311">
        <v>1</v>
      </c>
      <c r="D37" s="312" t="s">
        <v>5</v>
      </c>
      <c r="E37" s="313"/>
      <c r="F37" s="313"/>
      <c r="G37" s="313"/>
      <c r="H37" s="313"/>
      <c r="I37" s="313"/>
      <c r="J37" s="314"/>
      <c r="K37" s="335"/>
      <c r="L37" s="197"/>
      <c r="M37" s="466"/>
      <c r="N37" s="197"/>
      <c r="O37" s="466"/>
      <c r="P37" s="197"/>
      <c r="Q37" s="197"/>
      <c r="R37" s="197"/>
      <c r="S37" s="197"/>
      <c r="T37" s="197"/>
      <c r="U37" s="197"/>
    </row>
    <row r="38" spans="1:21" ht="20.100000000000001" customHeight="1">
      <c r="A38" s="310"/>
      <c r="B38" s="315" t="s">
        <v>74</v>
      </c>
      <c r="C38" s="311">
        <v>1</v>
      </c>
      <c r="D38" s="312" t="s">
        <v>163</v>
      </c>
      <c r="E38" s="313"/>
      <c r="F38" s="313"/>
      <c r="G38" s="313"/>
      <c r="H38" s="313"/>
      <c r="I38" s="313"/>
      <c r="J38" s="344"/>
      <c r="L38" s="197"/>
      <c r="M38" s="466"/>
      <c r="N38" s="197"/>
      <c r="O38" s="466"/>
      <c r="P38" s="197"/>
      <c r="Q38" s="197"/>
      <c r="R38" s="197"/>
      <c r="S38" s="197"/>
      <c r="T38" s="197"/>
      <c r="U38" s="197"/>
    </row>
    <row r="39" spans="1:21" ht="20.100000000000001" customHeight="1">
      <c r="A39" s="310"/>
      <c r="B39" s="345" t="s">
        <v>70</v>
      </c>
      <c r="C39" s="311"/>
      <c r="D39" s="312"/>
      <c r="E39" s="313"/>
      <c r="F39" s="196"/>
      <c r="G39" s="196"/>
      <c r="H39" s="196"/>
      <c r="I39" s="196"/>
      <c r="J39" s="314"/>
      <c r="L39" s="197"/>
      <c r="M39" s="336"/>
      <c r="N39" s="197"/>
      <c r="O39" s="466"/>
      <c r="P39" s="197"/>
      <c r="Q39" s="197"/>
      <c r="R39" s="197"/>
      <c r="S39" s="197"/>
      <c r="T39" s="197"/>
      <c r="U39" s="197"/>
    </row>
    <row r="40" spans="1:21" ht="20.100000000000001" customHeight="1">
      <c r="A40" s="310"/>
      <c r="B40" s="315" t="s">
        <v>69</v>
      </c>
      <c r="C40" s="311">
        <v>4</v>
      </c>
      <c r="D40" s="312" t="s">
        <v>41</v>
      </c>
      <c r="E40" s="313"/>
      <c r="F40" s="313"/>
      <c r="G40" s="313"/>
      <c r="H40" s="313"/>
      <c r="I40" s="313"/>
      <c r="J40" s="314"/>
      <c r="K40" s="335"/>
      <c r="L40" s="197"/>
      <c r="M40" s="466"/>
      <c r="N40" s="197"/>
      <c r="O40" s="466"/>
      <c r="P40" s="197"/>
      <c r="Q40" s="197"/>
      <c r="R40" s="197"/>
      <c r="S40" s="197"/>
      <c r="T40" s="197"/>
      <c r="U40" s="197"/>
    </row>
    <row r="41" spans="1:21" ht="20.100000000000001" customHeight="1">
      <c r="A41" s="310"/>
      <c r="B41" s="448" t="s">
        <v>236</v>
      </c>
      <c r="C41" s="311"/>
      <c r="D41" s="312"/>
      <c r="E41" s="313"/>
      <c r="F41" s="196"/>
      <c r="G41" s="196"/>
      <c r="H41" s="196"/>
      <c r="I41" s="196"/>
      <c r="J41" s="314"/>
      <c r="L41" s="197"/>
      <c r="M41" s="336"/>
      <c r="N41" s="197"/>
      <c r="O41" s="466"/>
      <c r="P41" s="197"/>
      <c r="Q41" s="197"/>
      <c r="R41" s="197"/>
      <c r="S41" s="197"/>
      <c r="T41" s="197"/>
      <c r="U41" s="197"/>
    </row>
    <row r="42" spans="1:21" ht="20.100000000000001" customHeight="1">
      <c r="A42" s="310"/>
      <c r="B42" s="315" t="s">
        <v>237</v>
      </c>
      <c r="C42" s="311">
        <v>6</v>
      </c>
      <c r="D42" s="312" t="s">
        <v>41</v>
      </c>
      <c r="E42" s="313"/>
      <c r="F42" s="313"/>
      <c r="G42" s="313"/>
      <c r="H42" s="313"/>
      <c r="I42" s="313"/>
      <c r="J42" s="314"/>
      <c r="K42" s="335"/>
      <c r="L42" s="197"/>
      <c r="M42" s="466"/>
      <c r="N42" s="197"/>
      <c r="O42" s="466"/>
      <c r="P42" s="197"/>
      <c r="Q42" s="197"/>
      <c r="R42" s="197"/>
      <c r="S42" s="197"/>
      <c r="T42" s="197"/>
      <c r="U42" s="197"/>
    </row>
    <row r="43" spans="1:21" ht="20.100000000000001" customHeight="1">
      <c r="A43" s="310"/>
      <c r="B43" s="345" t="s">
        <v>235</v>
      </c>
      <c r="C43" s="311"/>
      <c r="D43" s="312"/>
      <c r="E43" s="313"/>
      <c r="F43" s="196"/>
      <c r="G43" s="313"/>
      <c r="H43" s="313"/>
      <c r="I43" s="313"/>
      <c r="J43" s="314"/>
      <c r="L43" s="197"/>
      <c r="M43" s="336"/>
      <c r="N43" s="197"/>
      <c r="O43" s="466"/>
      <c r="P43" s="197"/>
      <c r="Q43" s="197"/>
      <c r="R43" s="197"/>
      <c r="S43" s="197"/>
      <c r="T43" s="197"/>
      <c r="U43" s="197"/>
    </row>
    <row r="44" spans="1:21" ht="20.100000000000001" customHeight="1">
      <c r="A44" s="310"/>
      <c r="B44" s="315" t="s">
        <v>238</v>
      </c>
      <c r="C44" s="311">
        <v>4</v>
      </c>
      <c r="D44" s="312" t="s">
        <v>41</v>
      </c>
      <c r="E44" s="313"/>
      <c r="F44" s="313"/>
      <c r="G44" s="313"/>
      <c r="H44" s="313"/>
      <c r="I44" s="313"/>
      <c r="J44" s="314"/>
      <c r="K44" s="335"/>
      <c r="L44" s="197"/>
      <c r="M44" s="466"/>
      <c r="N44" s="197"/>
      <c r="O44" s="466"/>
      <c r="P44" s="197"/>
      <c r="Q44" s="197"/>
      <c r="R44" s="197"/>
      <c r="S44" s="197"/>
      <c r="T44" s="197"/>
      <c r="U44" s="197"/>
    </row>
    <row r="45" spans="1:21" ht="39" customHeight="1">
      <c r="A45" s="310"/>
      <c r="B45" s="449" t="s">
        <v>243</v>
      </c>
      <c r="C45" s="311">
        <v>3</v>
      </c>
      <c r="D45" s="312" t="s">
        <v>41</v>
      </c>
      <c r="E45" s="313"/>
      <c r="F45" s="313"/>
      <c r="G45" s="227"/>
      <c r="H45" s="313"/>
      <c r="I45" s="313"/>
      <c r="J45" s="314"/>
      <c r="K45" s="335"/>
      <c r="L45" s="197"/>
      <c r="M45" s="466"/>
      <c r="N45" s="197"/>
      <c r="O45" s="466"/>
      <c r="P45" s="197"/>
      <c r="Q45" s="197"/>
      <c r="R45" s="197"/>
      <c r="S45" s="197"/>
      <c r="T45" s="197"/>
      <c r="U45" s="197"/>
    </row>
    <row r="46" spans="1:21" ht="20.100000000000001" customHeight="1">
      <c r="A46" s="310"/>
      <c r="B46" s="315" t="s">
        <v>239</v>
      </c>
      <c r="C46" s="311">
        <v>10</v>
      </c>
      <c r="D46" s="312" t="s">
        <v>41</v>
      </c>
      <c r="E46" s="313"/>
      <c r="F46" s="313"/>
      <c r="G46" s="227"/>
      <c r="H46" s="313"/>
      <c r="I46" s="313"/>
      <c r="J46" s="314"/>
      <c r="K46" s="335"/>
      <c r="L46" s="197"/>
      <c r="M46" s="466"/>
      <c r="N46" s="197"/>
      <c r="O46" s="466"/>
      <c r="P46" s="197"/>
      <c r="Q46" s="197"/>
      <c r="R46" s="197"/>
      <c r="S46" s="197"/>
      <c r="T46" s="197"/>
      <c r="U46" s="197"/>
    </row>
    <row r="47" spans="1:21" ht="20.100000000000001" customHeight="1">
      <c r="A47" s="223"/>
      <c r="B47" s="224"/>
      <c r="C47" s="225"/>
      <c r="D47" s="226"/>
      <c r="E47" s="227"/>
      <c r="F47" s="313"/>
      <c r="G47" s="227"/>
      <c r="H47" s="313"/>
      <c r="I47" s="313"/>
      <c r="J47" s="229"/>
      <c r="L47" s="197"/>
      <c r="M47" s="336"/>
      <c r="N47" s="197"/>
      <c r="O47" s="336"/>
      <c r="P47" s="197"/>
      <c r="Q47" s="197"/>
      <c r="R47" s="197"/>
      <c r="S47" s="197"/>
      <c r="T47" s="197"/>
      <c r="U47" s="197"/>
    </row>
    <row r="48" spans="1:21" s="200" customFormat="1" ht="20.100000000000001" customHeight="1">
      <c r="A48" s="324"/>
      <c r="B48" s="325" t="s">
        <v>143</v>
      </c>
      <c r="C48" s="326"/>
      <c r="D48" s="327"/>
      <c r="E48" s="328"/>
      <c r="F48" s="328">
        <f>SUM(F31:F47)</f>
        <v>0</v>
      </c>
      <c r="G48" s="328"/>
      <c r="H48" s="329">
        <f>SUM(H31:H47)</f>
        <v>0</v>
      </c>
      <c r="I48" s="329">
        <f>SUM(I31:I47)</f>
        <v>0</v>
      </c>
      <c r="J48" s="330"/>
      <c r="L48" s="199"/>
      <c r="M48" s="336"/>
      <c r="N48" s="199"/>
      <c r="O48" s="336"/>
      <c r="P48" s="199"/>
      <c r="Q48" s="199"/>
      <c r="R48" s="199"/>
      <c r="S48" s="199"/>
      <c r="T48" s="199"/>
      <c r="U48" s="199"/>
    </row>
    <row r="49" spans="1:21" ht="20.100000000000001" customHeight="1">
      <c r="A49" s="223"/>
      <c r="B49" s="260"/>
      <c r="C49" s="257"/>
      <c r="D49" s="226"/>
      <c r="E49" s="227"/>
      <c r="F49" s="227"/>
      <c r="G49" s="227"/>
      <c r="H49" s="228"/>
      <c r="I49" s="228"/>
      <c r="J49" s="258"/>
      <c r="L49" s="197"/>
      <c r="M49" s="336"/>
      <c r="N49" s="197"/>
      <c r="O49" s="336"/>
      <c r="P49" s="197"/>
      <c r="Q49" s="197"/>
      <c r="R49" s="197"/>
      <c r="S49" s="197"/>
      <c r="T49" s="197"/>
      <c r="U49" s="197"/>
    </row>
    <row r="50" spans="1:21" ht="20.100000000000001" customHeight="1">
      <c r="A50" s="223"/>
      <c r="B50" s="260"/>
      <c r="C50" s="257"/>
      <c r="D50" s="226"/>
      <c r="E50" s="227"/>
      <c r="F50" s="227"/>
      <c r="G50" s="227"/>
      <c r="H50" s="228"/>
      <c r="I50" s="228"/>
      <c r="J50" s="258"/>
      <c r="L50" s="197"/>
      <c r="M50" s="336"/>
      <c r="N50" s="197"/>
      <c r="O50" s="336"/>
      <c r="P50" s="197"/>
      <c r="Q50" s="197"/>
      <c r="R50" s="197"/>
      <c r="S50" s="197"/>
      <c r="T50" s="197"/>
      <c r="U50" s="197"/>
    </row>
    <row r="51" spans="1:21" ht="20.100000000000001" customHeight="1">
      <c r="A51" s="223"/>
      <c r="B51" s="260"/>
      <c r="C51" s="257"/>
      <c r="D51" s="226"/>
      <c r="E51" s="227"/>
      <c r="F51" s="227"/>
      <c r="G51" s="227"/>
      <c r="H51" s="228"/>
      <c r="I51" s="228"/>
      <c r="J51" s="258"/>
      <c r="L51" s="197"/>
      <c r="M51" s="336"/>
      <c r="N51" s="197"/>
      <c r="O51" s="336"/>
      <c r="P51" s="197"/>
      <c r="Q51" s="197"/>
      <c r="R51" s="197"/>
      <c r="S51" s="197"/>
      <c r="T51" s="197"/>
      <c r="U51" s="197"/>
    </row>
    <row r="52" spans="1:21" ht="20.100000000000001" customHeight="1">
      <c r="A52" s="223"/>
      <c r="B52" s="260"/>
      <c r="C52" s="257"/>
      <c r="D52" s="226"/>
      <c r="E52" s="227"/>
      <c r="F52" s="227"/>
      <c r="G52" s="227"/>
      <c r="H52" s="228"/>
      <c r="I52" s="228"/>
      <c r="J52" s="258"/>
      <c r="L52" s="197"/>
      <c r="M52" s="336"/>
      <c r="N52" s="197"/>
      <c r="O52" s="336"/>
      <c r="P52" s="197"/>
      <c r="Q52" s="197"/>
      <c r="R52" s="197"/>
      <c r="S52" s="197"/>
      <c r="T52" s="197"/>
      <c r="U52" s="197"/>
    </row>
    <row r="53" spans="1:21" ht="20.100000000000001" customHeight="1">
      <c r="A53" s="223"/>
      <c r="B53" s="260"/>
      <c r="C53" s="257"/>
      <c r="D53" s="226"/>
      <c r="E53" s="227"/>
      <c r="F53" s="227"/>
      <c r="G53" s="227"/>
      <c r="H53" s="228"/>
      <c r="I53" s="228"/>
      <c r="J53" s="258"/>
      <c r="L53" s="197"/>
      <c r="M53" s="336"/>
      <c r="N53" s="197"/>
      <c r="O53" s="336"/>
      <c r="P53" s="197"/>
      <c r="Q53" s="197"/>
      <c r="R53" s="197"/>
      <c r="S53" s="197"/>
      <c r="T53" s="197"/>
      <c r="U53" s="197"/>
    </row>
    <row r="54" spans="1:21" ht="20.100000000000001" customHeight="1">
      <c r="A54" s="223"/>
      <c r="B54" s="260"/>
      <c r="C54" s="257"/>
      <c r="D54" s="226"/>
      <c r="E54" s="227"/>
      <c r="F54" s="227"/>
      <c r="G54" s="227"/>
      <c r="H54" s="228"/>
      <c r="I54" s="228"/>
      <c r="J54" s="258"/>
      <c r="L54" s="197"/>
      <c r="M54" s="336"/>
      <c r="N54" s="197"/>
      <c r="O54" s="336"/>
      <c r="P54" s="197"/>
      <c r="Q54" s="197"/>
      <c r="R54" s="197"/>
      <c r="S54" s="197"/>
      <c r="T54" s="197"/>
      <c r="U54" s="197"/>
    </row>
    <row r="55" spans="1:21" ht="20.100000000000001" customHeight="1">
      <c r="A55" s="223"/>
      <c r="B55" s="260"/>
      <c r="C55" s="257"/>
      <c r="D55" s="226"/>
      <c r="E55" s="227"/>
      <c r="F55" s="227"/>
      <c r="G55" s="227"/>
      <c r="H55" s="228"/>
      <c r="I55" s="228"/>
      <c r="J55" s="258"/>
      <c r="L55" s="197"/>
      <c r="M55" s="336"/>
      <c r="N55" s="197"/>
      <c r="O55" s="336"/>
      <c r="P55" s="197"/>
      <c r="Q55" s="197"/>
      <c r="R55" s="197"/>
      <c r="S55" s="197"/>
      <c r="T55" s="197"/>
      <c r="U55" s="197"/>
    </row>
    <row r="56" spans="1:21" ht="20.100000000000001" customHeight="1">
      <c r="A56" s="223"/>
      <c r="B56" s="260"/>
      <c r="C56" s="257"/>
      <c r="D56" s="226"/>
      <c r="E56" s="227"/>
      <c r="F56" s="227"/>
      <c r="G56" s="227"/>
      <c r="H56" s="228"/>
      <c r="I56" s="228"/>
      <c r="J56" s="258"/>
      <c r="L56" s="197"/>
      <c r="M56" s="336"/>
      <c r="N56" s="197"/>
      <c r="O56" s="336"/>
      <c r="P56" s="197"/>
      <c r="Q56" s="197"/>
      <c r="R56" s="197"/>
      <c r="S56" s="197"/>
      <c r="T56" s="197"/>
      <c r="U56" s="197"/>
    </row>
    <row r="57" spans="1:21" ht="20.100000000000001" customHeight="1">
      <c r="A57" s="223"/>
      <c r="B57" s="260"/>
      <c r="C57" s="257"/>
      <c r="D57" s="226"/>
      <c r="E57" s="227"/>
      <c r="F57" s="227"/>
      <c r="G57" s="227"/>
      <c r="H57" s="228"/>
      <c r="I57" s="228"/>
      <c r="J57" s="258"/>
      <c r="L57" s="197"/>
      <c r="M57" s="336"/>
      <c r="N57" s="197"/>
      <c r="O57" s="336"/>
      <c r="P57" s="197"/>
      <c r="Q57" s="197"/>
      <c r="R57" s="197"/>
      <c r="S57" s="197"/>
      <c r="T57" s="197"/>
      <c r="U57" s="197"/>
    </row>
    <row r="58" spans="1:21" ht="20.100000000000001" customHeight="1">
      <c r="A58" s="223"/>
      <c r="B58" s="260"/>
      <c r="C58" s="257"/>
      <c r="D58" s="226"/>
      <c r="E58" s="227"/>
      <c r="F58" s="227"/>
      <c r="G58" s="227"/>
      <c r="H58" s="228"/>
      <c r="I58" s="228"/>
      <c r="J58" s="258"/>
      <c r="L58" s="197"/>
      <c r="M58" s="336"/>
      <c r="N58" s="197"/>
      <c r="O58" s="336"/>
      <c r="P58" s="197"/>
      <c r="Q58" s="197"/>
      <c r="R58" s="197"/>
      <c r="S58" s="197"/>
      <c r="T58" s="197"/>
      <c r="U58" s="197"/>
    </row>
    <row r="59" spans="1:21" ht="20.100000000000001" customHeight="1">
      <c r="A59" s="223"/>
      <c r="B59" s="260"/>
      <c r="C59" s="257"/>
      <c r="D59" s="226"/>
      <c r="E59" s="227"/>
      <c r="F59" s="227"/>
      <c r="G59" s="227"/>
      <c r="H59" s="228"/>
      <c r="I59" s="228"/>
      <c r="J59" s="258"/>
      <c r="L59" s="197"/>
      <c r="M59" s="336"/>
      <c r="N59" s="197"/>
      <c r="O59" s="336"/>
      <c r="P59" s="197"/>
      <c r="Q59" s="197"/>
      <c r="R59" s="197"/>
      <c r="S59" s="197"/>
      <c r="T59" s="197"/>
      <c r="U59" s="197"/>
    </row>
    <row r="60" spans="1:21" ht="20.100000000000001" customHeight="1">
      <c r="A60" s="223"/>
      <c r="B60" s="260"/>
      <c r="C60" s="257"/>
      <c r="D60" s="226"/>
      <c r="E60" s="227"/>
      <c r="F60" s="227"/>
      <c r="G60" s="227"/>
      <c r="H60" s="228"/>
      <c r="I60" s="228"/>
      <c r="J60" s="258"/>
      <c r="L60" s="197"/>
      <c r="M60" s="336"/>
      <c r="N60" s="197"/>
      <c r="O60" s="336"/>
      <c r="P60" s="197"/>
      <c r="Q60" s="197"/>
      <c r="R60" s="197"/>
      <c r="S60" s="197"/>
      <c r="T60" s="197"/>
      <c r="U60" s="197"/>
    </row>
    <row r="61" spans="1:21" ht="20.100000000000001" customHeight="1">
      <c r="A61" s="223"/>
      <c r="B61" s="260"/>
      <c r="C61" s="257"/>
      <c r="D61" s="226"/>
      <c r="E61" s="227"/>
      <c r="F61" s="227"/>
      <c r="G61" s="227"/>
      <c r="H61" s="228"/>
      <c r="I61" s="228"/>
      <c r="J61" s="258"/>
      <c r="L61" s="197"/>
      <c r="M61" s="336"/>
      <c r="N61" s="197"/>
      <c r="O61" s="336"/>
      <c r="P61" s="197"/>
      <c r="Q61" s="197"/>
      <c r="R61" s="197"/>
      <c r="S61" s="197"/>
      <c r="T61" s="197"/>
      <c r="U61" s="197"/>
    </row>
    <row r="62" spans="1:21" ht="20.100000000000001" customHeight="1">
      <c r="A62" s="223"/>
      <c r="B62" s="260"/>
      <c r="C62" s="257"/>
      <c r="D62" s="226"/>
      <c r="E62" s="227"/>
      <c r="F62" s="227"/>
      <c r="G62" s="227"/>
      <c r="H62" s="228"/>
      <c r="I62" s="228"/>
      <c r="J62" s="258"/>
      <c r="L62" s="197"/>
      <c r="M62" s="336"/>
      <c r="N62" s="197"/>
      <c r="O62" s="336"/>
      <c r="P62" s="197"/>
      <c r="Q62" s="197"/>
      <c r="R62" s="197"/>
      <c r="S62" s="197"/>
      <c r="T62" s="197"/>
      <c r="U62" s="197"/>
    </row>
    <row r="63" spans="1:21" ht="20.100000000000001" customHeight="1">
      <c r="A63" s="223"/>
      <c r="B63" s="260"/>
      <c r="C63" s="257"/>
      <c r="D63" s="226"/>
      <c r="E63" s="227"/>
      <c r="F63" s="227"/>
      <c r="G63" s="227"/>
      <c r="H63" s="228"/>
      <c r="I63" s="228"/>
      <c r="J63" s="258"/>
      <c r="L63" s="197"/>
      <c r="M63" s="336"/>
      <c r="N63" s="197"/>
      <c r="O63" s="336"/>
      <c r="P63" s="197"/>
      <c r="Q63" s="197"/>
      <c r="R63" s="197"/>
      <c r="S63" s="197"/>
      <c r="T63" s="197"/>
      <c r="U63" s="197"/>
    </row>
    <row r="64" spans="1:21" ht="20.100000000000001" customHeight="1">
      <c r="A64" s="223"/>
      <c r="B64" s="260"/>
      <c r="C64" s="257"/>
      <c r="D64" s="226"/>
      <c r="E64" s="227"/>
      <c r="F64" s="227"/>
      <c r="G64" s="227"/>
      <c r="H64" s="228"/>
      <c r="I64" s="228"/>
      <c r="J64" s="258"/>
      <c r="L64" s="197"/>
      <c r="M64" s="336"/>
      <c r="N64" s="197"/>
      <c r="O64" s="336"/>
      <c r="P64" s="197"/>
      <c r="Q64" s="197"/>
      <c r="R64" s="197"/>
      <c r="S64" s="197"/>
      <c r="T64" s="197"/>
      <c r="U64" s="197"/>
    </row>
    <row r="65" spans="1:21" ht="20.100000000000001" customHeight="1">
      <c r="A65" s="223"/>
      <c r="B65" s="260"/>
      <c r="C65" s="257"/>
      <c r="D65" s="226"/>
      <c r="E65" s="227"/>
      <c r="F65" s="227"/>
      <c r="G65" s="227"/>
      <c r="H65" s="228"/>
      <c r="I65" s="228"/>
      <c r="J65" s="258"/>
      <c r="L65" s="197"/>
      <c r="M65" s="336"/>
      <c r="N65" s="197"/>
      <c r="O65" s="336"/>
      <c r="P65" s="197"/>
      <c r="Q65" s="197"/>
      <c r="R65" s="197"/>
      <c r="S65" s="197"/>
      <c r="T65" s="197"/>
      <c r="U65" s="197"/>
    </row>
    <row r="66" spans="1:21" ht="20.100000000000001" customHeight="1">
      <c r="A66" s="223"/>
      <c r="B66" s="260"/>
      <c r="C66" s="257"/>
      <c r="D66" s="226"/>
      <c r="E66" s="227"/>
      <c r="F66" s="227"/>
      <c r="G66" s="227"/>
      <c r="H66" s="228"/>
      <c r="I66" s="228"/>
      <c r="J66" s="258"/>
      <c r="L66" s="197"/>
      <c r="M66" s="336"/>
      <c r="N66" s="197"/>
      <c r="O66" s="336"/>
      <c r="P66" s="197"/>
      <c r="Q66" s="197"/>
      <c r="R66" s="197"/>
      <c r="S66" s="197"/>
      <c r="T66" s="197"/>
      <c r="U66" s="197"/>
    </row>
    <row r="67" spans="1:21" ht="20.100000000000001" customHeight="1">
      <c r="A67" s="223"/>
      <c r="B67" s="260"/>
      <c r="C67" s="257"/>
      <c r="D67" s="226"/>
      <c r="E67" s="227"/>
      <c r="F67" s="227"/>
      <c r="G67" s="227"/>
      <c r="H67" s="228"/>
      <c r="I67" s="228"/>
      <c r="J67" s="258"/>
      <c r="L67" s="197"/>
      <c r="M67" s="336"/>
      <c r="N67" s="197"/>
      <c r="O67" s="336"/>
      <c r="P67" s="197"/>
      <c r="Q67" s="197"/>
      <c r="R67" s="197"/>
      <c r="S67" s="197"/>
      <c r="T67" s="197"/>
      <c r="U67" s="197"/>
    </row>
    <row r="68" spans="1:21" ht="20.100000000000001" customHeight="1">
      <c r="A68" s="223"/>
      <c r="B68" s="260"/>
      <c r="C68" s="257"/>
      <c r="D68" s="226"/>
      <c r="E68" s="227"/>
      <c r="F68" s="227"/>
      <c r="G68" s="227"/>
      <c r="H68" s="228"/>
      <c r="I68" s="228"/>
      <c r="J68" s="258"/>
      <c r="L68" s="197"/>
      <c r="M68" s="336"/>
      <c r="N68" s="197"/>
      <c r="O68" s="336"/>
      <c r="P68" s="197"/>
      <c r="Q68" s="197"/>
      <c r="R68" s="197"/>
      <c r="S68" s="197"/>
      <c r="T68" s="197"/>
      <c r="U68" s="197"/>
    </row>
    <row r="69" spans="1:21" ht="20.100000000000001" customHeight="1">
      <c r="A69" s="223"/>
      <c r="B69" s="260"/>
      <c r="C69" s="257"/>
      <c r="D69" s="226"/>
      <c r="E69" s="227"/>
      <c r="F69" s="227"/>
      <c r="G69" s="227"/>
      <c r="H69" s="228"/>
      <c r="I69" s="228"/>
      <c r="J69" s="258"/>
      <c r="L69" s="197"/>
      <c r="M69" s="336"/>
      <c r="N69" s="197"/>
      <c r="O69" s="336"/>
      <c r="P69" s="197"/>
      <c r="Q69" s="197"/>
      <c r="R69" s="197"/>
      <c r="S69" s="197"/>
      <c r="T69" s="197"/>
      <c r="U69" s="197"/>
    </row>
    <row r="70" spans="1:21" ht="20.100000000000001" customHeight="1">
      <c r="A70" s="223"/>
      <c r="B70" s="260"/>
      <c r="C70" s="257"/>
      <c r="D70" s="226"/>
      <c r="E70" s="227"/>
      <c r="F70" s="227"/>
      <c r="G70" s="227"/>
      <c r="H70" s="228"/>
      <c r="I70" s="228"/>
      <c r="J70" s="258"/>
      <c r="L70" s="197"/>
      <c r="M70" s="336"/>
      <c r="N70" s="197"/>
      <c r="O70" s="336"/>
      <c r="P70" s="197"/>
      <c r="Q70" s="197"/>
      <c r="R70" s="197"/>
      <c r="S70" s="197"/>
      <c r="T70" s="197"/>
      <c r="U70" s="197"/>
    </row>
    <row r="71" spans="1:21" ht="20.100000000000001" customHeight="1">
      <c r="A71" s="223"/>
      <c r="B71" s="260"/>
      <c r="C71" s="257"/>
      <c r="D71" s="226"/>
      <c r="E71" s="227"/>
      <c r="F71" s="227"/>
      <c r="G71" s="227"/>
      <c r="H71" s="228"/>
      <c r="I71" s="228"/>
      <c r="J71" s="258"/>
      <c r="L71" s="197"/>
      <c r="M71" s="336"/>
      <c r="N71" s="197"/>
      <c r="O71" s="336"/>
      <c r="P71" s="197"/>
      <c r="Q71" s="197"/>
      <c r="R71" s="197"/>
      <c r="S71" s="197"/>
      <c r="T71" s="197"/>
      <c r="U71" s="197"/>
    </row>
    <row r="72" spans="1:21" ht="20.100000000000001" customHeight="1">
      <c r="A72" s="223"/>
      <c r="B72" s="260"/>
      <c r="C72" s="257"/>
      <c r="D72" s="226"/>
      <c r="E72" s="227"/>
      <c r="F72" s="227"/>
      <c r="G72" s="227"/>
      <c r="H72" s="228"/>
      <c r="I72" s="228"/>
      <c r="J72" s="258"/>
      <c r="L72" s="197"/>
      <c r="M72" s="336"/>
      <c r="N72" s="197"/>
      <c r="O72" s="336"/>
      <c r="P72" s="197"/>
      <c r="Q72" s="197"/>
      <c r="R72" s="197"/>
      <c r="S72" s="197"/>
      <c r="T72" s="197"/>
      <c r="U72" s="197"/>
    </row>
    <row r="73" spans="1:21" ht="20.100000000000001" customHeight="1">
      <c r="A73" s="223"/>
      <c r="B73" s="260"/>
      <c r="C73" s="257"/>
      <c r="D73" s="226"/>
      <c r="E73" s="227"/>
      <c r="F73" s="227"/>
      <c r="G73" s="227"/>
      <c r="H73" s="228"/>
      <c r="I73" s="228"/>
      <c r="J73" s="258"/>
      <c r="L73" s="197"/>
      <c r="M73" s="336"/>
      <c r="N73" s="197"/>
      <c r="O73" s="336"/>
      <c r="P73" s="197"/>
      <c r="Q73" s="197"/>
      <c r="R73" s="197"/>
      <c r="S73" s="197"/>
      <c r="T73" s="197"/>
      <c r="U73" s="197"/>
    </row>
    <row r="74" spans="1:21" ht="20.100000000000001" customHeight="1">
      <c r="A74" s="223"/>
      <c r="B74" s="260"/>
      <c r="C74" s="257"/>
      <c r="D74" s="226"/>
      <c r="E74" s="227"/>
      <c r="F74" s="227"/>
      <c r="G74" s="227"/>
      <c r="H74" s="228"/>
      <c r="I74" s="228"/>
      <c r="J74" s="258"/>
      <c r="L74" s="197"/>
      <c r="M74" s="336"/>
      <c r="N74" s="197"/>
      <c r="O74" s="336"/>
      <c r="P74" s="197"/>
      <c r="Q74" s="197"/>
      <c r="R74" s="197"/>
      <c r="S74" s="197"/>
      <c r="T74" s="197"/>
      <c r="U74" s="197"/>
    </row>
    <row r="75" spans="1:21" ht="20.100000000000001" customHeight="1">
      <c r="A75" s="223"/>
      <c r="B75" s="260"/>
      <c r="C75" s="257"/>
      <c r="D75" s="226"/>
      <c r="E75" s="227"/>
      <c r="F75" s="227"/>
      <c r="G75" s="227"/>
      <c r="H75" s="228"/>
      <c r="I75" s="228"/>
      <c r="J75" s="258"/>
      <c r="L75" s="197"/>
      <c r="M75" s="336"/>
      <c r="N75" s="197"/>
      <c r="O75" s="336"/>
      <c r="P75" s="197"/>
      <c r="Q75" s="197"/>
      <c r="R75" s="197"/>
      <c r="S75" s="197"/>
      <c r="T75" s="197"/>
      <c r="U75" s="197"/>
    </row>
    <row r="76" spans="1:21" ht="20.100000000000001" customHeight="1">
      <c r="A76" s="223"/>
      <c r="B76" s="260"/>
      <c r="C76" s="257"/>
      <c r="D76" s="226"/>
      <c r="E76" s="227"/>
      <c r="F76" s="227"/>
      <c r="G76" s="227"/>
      <c r="H76" s="228"/>
      <c r="I76" s="228"/>
      <c r="J76" s="258"/>
      <c r="L76" s="197"/>
      <c r="M76" s="336"/>
      <c r="N76" s="197"/>
      <c r="O76" s="336"/>
      <c r="P76" s="197"/>
      <c r="Q76" s="197"/>
      <c r="R76" s="197"/>
      <c r="S76" s="197"/>
      <c r="T76" s="197"/>
      <c r="U76" s="197"/>
    </row>
    <row r="77" spans="1:21" ht="20.100000000000001" customHeight="1">
      <c r="A77" s="223"/>
      <c r="B77" s="260"/>
      <c r="C77" s="257"/>
      <c r="D77" s="226"/>
      <c r="E77" s="227"/>
      <c r="F77" s="227"/>
      <c r="G77" s="227"/>
      <c r="H77" s="228"/>
      <c r="I77" s="228"/>
      <c r="J77" s="258"/>
      <c r="L77" s="197"/>
      <c r="M77" s="336"/>
      <c r="N77" s="197"/>
      <c r="O77" s="336"/>
      <c r="P77" s="197"/>
      <c r="Q77" s="197"/>
      <c r="R77" s="197"/>
      <c r="S77" s="197"/>
      <c r="T77" s="197"/>
      <c r="U77" s="197"/>
    </row>
    <row r="78" spans="1:21" ht="20.100000000000001" customHeight="1">
      <c r="A78" s="223"/>
      <c r="B78" s="260"/>
      <c r="C78" s="257"/>
      <c r="D78" s="226"/>
      <c r="E78" s="227"/>
      <c r="F78" s="227"/>
      <c r="G78" s="227"/>
      <c r="H78" s="228"/>
      <c r="I78" s="228"/>
      <c r="J78" s="258"/>
      <c r="L78" s="197"/>
      <c r="M78" s="336"/>
      <c r="N78" s="197"/>
      <c r="O78" s="336"/>
      <c r="P78" s="197"/>
      <c r="Q78" s="197"/>
      <c r="R78" s="197"/>
      <c r="S78" s="197"/>
      <c r="T78" s="197"/>
      <c r="U78" s="197"/>
    </row>
    <row r="79" spans="1:21" ht="20.100000000000001" customHeight="1">
      <c r="A79" s="223"/>
      <c r="B79" s="260"/>
      <c r="C79" s="257"/>
      <c r="D79" s="226"/>
      <c r="E79" s="227"/>
      <c r="F79" s="227"/>
      <c r="G79" s="227"/>
      <c r="H79" s="228"/>
      <c r="I79" s="228"/>
      <c r="J79" s="258"/>
      <c r="L79" s="197"/>
      <c r="M79" s="336"/>
      <c r="N79" s="197"/>
      <c r="O79" s="336"/>
      <c r="P79" s="197"/>
      <c r="Q79" s="197"/>
      <c r="R79" s="197"/>
      <c r="S79" s="197"/>
      <c r="T79" s="197"/>
      <c r="U79" s="197"/>
    </row>
    <row r="80" spans="1:21" ht="20.100000000000001" customHeight="1">
      <c r="A80" s="223"/>
      <c r="B80" s="260"/>
      <c r="C80" s="257"/>
      <c r="D80" s="226"/>
      <c r="E80" s="227"/>
      <c r="F80" s="227"/>
      <c r="G80" s="227"/>
      <c r="H80" s="228"/>
      <c r="I80" s="228"/>
      <c r="J80" s="258"/>
      <c r="L80" s="197"/>
      <c r="M80" s="336"/>
      <c r="N80" s="197"/>
      <c r="O80" s="336"/>
      <c r="P80" s="197"/>
      <c r="Q80" s="197"/>
      <c r="R80" s="197"/>
      <c r="S80" s="197"/>
      <c r="T80" s="197"/>
      <c r="U80" s="197"/>
    </row>
    <row r="81" spans="1:21" ht="20.100000000000001" customHeight="1">
      <c r="A81" s="223"/>
      <c r="B81" s="260"/>
      <c r="C81" s="257"/>
      <c r="D81" s="226"/>
      <c r="E81" s="227"/>
      <c r="F81" s="227"/>
      <c r="G81" s="227"/>
      <c r="H81" s="228"/>
      <c r="I81" s="228"/>
      <c r="J81" s="258"/>
      <c r="L81" s="197"/>
      <c r="M81" s="336"/>
      <c r="N81" s="197"/>
      <c r="O81" s="336"/>
      <c r="P81" s="197"/>
      <c r="Q81" s="197"/>
      <c r="R81" s="197"/>
      <c r="S81" s="197"/>
      <c r="T81" s="197"/>
      <c r="U81" s="197"/>
    </row>
    <row r="82" spans="1:21" ht="20.100000000000001" customHeight="1">
      <c r="A82" s="223"/>
      <c r="B82" s="260"/>
      <c r="C82" s="257"/>
      <c r="D82" s="226"/>
      <c r="E82" s="227"/>
      <c r="F82" s="227"/>
      <c r="G82" s="227"/>
      <c r="H82" s="228"/>
      <c r="I82" s="228"/>
      <c r="J82" s="258"/>
      <c r="L82" s="197"/>
      <c r="M82" s="336"/>
      <c r="N82" s="197"/>
      <c r="O82" s="336"/>
      <c r="P82" s="197"/>
      <c r="Q82" s="197"/>
      <c r="R82" s="197"/>
      <c r="S82" s="197"/>
      <c r="T82" s="197"/>
      <c r="U82" s="197"/>
    </row>
    <row r="83" spans="1:21" ht="20.100000000000001" customHeight="1">
      <c r="A83" s="223"/>
      <c r="B83" s="260"/>
      <c r="C83" s="257"/>
      <c r="D83" s="226"/>
      <c r="E83" s="227"/>
      <c r="F83" s="227"/>
      <c r="G83" s="227"/>
      <c r="H83" s="228"/>
      <c r="I83" s="228"/>
      <c r="J83" s="258"/>
      <c r="L83" s="197"/>
      <c r="M83" s="336"/>
      <c r="N83" s="197"/>
      <c r="O83" s="336"/>
      <c r="P83" s="197"/>
      <c r="Q83" s="197"/>
      <c r="R83" s="197"/>
      <c r="S83" s="197"/>
      <c r="T83" s="197"/>
      <c r="U83" s="197"/>
    </row>
    <row r="84" spans="1:21" ht="20.100000000000001" customHeight="1">
      <c r="A84" s="223"/>
      <c r="B84" s="260"/>
      <c r="C84" s="257"/>
      <c r="D84" s="226"/>
      <c r="E84" s="227"/>
      <c r="F84" s="227"/>
      <c r="G84" s="227"/>
      <c r="H84" s="228"/>
      <c r="I84" s="228"/>
      <c r="J84" s="258"/>
      <c r="L84" s="197"/>
      <c r="M84" s="336"/>
      <c r="N84" s="197"/>
      <c r="O84" s="336"/>
      <c r="P84" s="197"/>
      <c r="Q84" s="197"/>
      <c r="R84" s="197"/>
      <c r="S84" s="197"/>
      <c r="T84" s="197"/>
      <c r="U84" s="197"/>
    </row>
    <row r="85" spans="1:21" ht="20.100000000000001" customHeight="1">
      <c r="A85" s="223"/>
      <c r="B85" s="260"/>
      <c r="C85" s="257"/>
      <c r="D85" s="226"/>
      <c r="E85" s="227"/>
      <c r="F85" s="227"/>
      <c r="G85" s="227"/>
      <c r="H85" s="228"/>
      <c r="I85" s="228"/>
      <c r="J85" s="258"/>
      <c r="L85" s="197"/>
      <c r="M85" s="336"/>
      <c r="N85" s="197"/>
      <c r="O85" s="336"/>
      <c r="P85" s="197"/>
      <c r="Q85" s="197"/>
      <c r="R85" s="197"/>
      <c r="S85" s="197"/>
      <c r="T85" s="197"/>
      <c r="U85" s="197"/>
    </row>
    <row r="86" spans="1:21" ht="20.100000000000001" customHeight="1">
      <c r="A86" s="223"/>
      <c r="B86" s="260"/>
      <c r="C86" s="257"/>
      <c r="D86" s="226"/>
      <c r="E86" s="227"/>
      <c r="F86" s="227"/>
      <c r="G86" s="227"/>
      <c r="H86" s="228"/>
      <c r="I86" s="228"/>
      <c r="J86" s="258"/>
      <c r="L86" s="197"/>
      <c r="M86" s="336"/>
      <c r="N86" s="197"/>
      <c r="O86" s="336"/>
      <c r="P86" s="197"/>
      <c r="Q86" s="197"/>
      <c r="R86" s="197"/>
      <c r="S86" s="197"/>
      <c r="T86" s="197"/>
      <c r="U86" s="197"/>
    </row>
    <row r="87" spans="1:21" ht="20.100000000000001" customHeight="1">
      <c r="A87" s="223"/>
      <c r="B87" s="260"/>
      <c r="C87" s="257"/>
      <c r="D87" s="226"/>
      <c r="E87" s="227"/>
      <c r="F87" s="227"/>
      <c r="G87" s="227"/>
      <c r="H87" s="228"/>
      <c r="I87" s="228"/>
      <c r="J87" s="258"/>
      <c r="L87" s="197"/>
      <c r="M87" s="336"/>
      <c r="N87" s="197"/>
      <c r="O87" s="336"/>
      <c r="P87" s="197"/>
      <c r="Q87" s="197"/>
      <c r="R87" s="197"/>
      <c r="S87" s="197"/>
      <c r="T87" s="197"/>
      <c r="U87" s="197"/>
    </row>
    <row r="88" spans="1:21" ht="20.100000000000001" customHeight="1">
      <c r="A88" s="223"/>
      <c r="B88" s="260"/>
      <c r="C88" s="257"/>
      <c r="D88" s="226"/>
      <c r="E88" s="227"/>
      <c r="F88" s="227"/>
      <c r="G88" s="227"/>
      <c r="H88" s="228"/>
      <c r="I88" s="228"/>
      <c r="J88" s="258"/>
      <c r="L88" s="197"/>
      <c r="M88" s="336"/>
      <c r="N88" s="197"/>
      <c r="O88" s="336"/>
      <c r="P88" s="197"/>
      <c r="Q88" s="197"/>
      <c r="R88" s="197"/>
      <c r="S88" s="197"/>
      <c r="T88" s="197"/>
      <c r="U88" s="197"/>
    </row>
    <row r="89" spans="1:21" ht="20.100000000000001" customHeight="1">
      <c r="A89" s="223"/>
      <c r="B89" s="260"/>
      <c r="C89" s="257"/>
      <c r="D89" s="226"/>
      <c r="E89" s="227"/>
      <c r="F89" s="227"/>
      <c r="G89" s="227"/>
      <c r="H89" s="228"/>
      <c r="I89" s="228"/>
      <c r="J89" s="258"/>
      <c r="L89" s="197"/>
      <c r="M89" s="336"/>
      <c r="N89" s="197"/>
      <c r="O89" s="336"/>
      <c r="P89" s="197"/>
      <c r="Q89" s="197"/>
      <c r="R89" s="197"/>
      <c r="S89" s="197"/>
      <c r="T89" s="197"/>
      <c r="U89" s="197"/>
    </row>
    <row r="90" spans="1:21" ht="20.100000000000001" customHeight="1">
      <c r="A90" s="223"/>
      <c r="B90" s="260"/>
      <c r="C90" s="257"/>
      <c r="D90" s="226"/>
      <c r="E90" s="227"/>
      <c r="F90" s="227"/>
      <c r="G90" s="227"/>
      <c r="H90" s="228"/>
      <c r="I90" s="228"/>
      <c r="J90" s="258"/>
      <c r="L90" s="197"/>
      <c r="M90" s="336"/>
      <c r="N90" s="197"/>
      <c r="O90" s="336"/>
      <c r="P90" s="197"/>
      <c r="Q90" s="197"/>
      <c r="R90" s="197"/>
      <c r="S90" s="197"/>
      <c r="T90" s="197"/>
      <c r="U90" s="197"/>
    </row>
    <row r="91" spans="1:21" ht="20.100000000000001" customHeight="1">
      <c r="A91" s="223"/>
      <c r="B91" s="260"/>
      <c r="C91" s="257"/>
      <c r="D91" s="226"/>
      <c r="E91" s="227"/>
      <c r="F91" s="227"/>
      <c r="G91" s="227"/>
      <c r="H91" s="228"/>
      <c r="I91" s="228"/>
      <c r="J91" s="258"/>
      <c r="L91" s="197"/>
      <c r="M91" s="336"/>
      <c r="N91" s="197"/>
      <c r="O91" s="336"/>
      <c r="P91" s="197"/>
      <c r="Q91" s="197"/>
      <c r="R91" s="197"/>
      <c r="S91" s="197"/>
      <c r="T91" s="197"/>
      <c r="U91" s="197"/>
    </row>
    <row r="92" spans="1:21" ht="20.100000000000001" customHeight="1">
      <c r="A92" s="223"/>
      <c r="B92" s="260"/>
      <c r="C92" s="257"/>
      <c r="D92" s="226"/>
      <c r="E92" s="227"/>
      <c r="F92" s="227"/>
      <c r="G92" s="227"/>
      <c r="H92" s="228"/>
      <c r="I92" s="228"/>
      <c r="J92" s="258"/>
      <c r="L92" s="197"/>
      <c r="M92" s="336"/>
      <c r="N92" s="197"/>
      <c r="O92" s="336"/>
      <c r="P92" s="197"/>
      <c r="Q92" s="197"/>
      <c r="R92" s="197"/>
      <c r="S92" s="197"/>
      <c r="T92" s="197"/>
      <c r="U92" s="197"/>
    </row>
    <row r="93" spans="1:21" ht="20.100000000000001" customHeight="1">
      <c r="A93" s="223"/>
      <c r="B93" s="260"/>
      <c r="C93" s="257"/>
      <c r="D93" s="226"/>
      <c r="E93" s="227"/>
      <c r="F93" s="227"/>
      <c r="G93" s="227"/>
      <c r="H93" s="228"/>
      <c r="I93" s="228"/>
      <c r="J93" s="258"/>
      <c r="L93" s="197"/>
      <c r="M93" s="336"/>
      <c r="N93" s="197"/>
      <c r="O93" s="336"/>
      <c r="P93" s="197"/>
      <c r="Q93" s="197"/>
      <c r="R93" s="197"/>
      <c r="S93" s="197"/>
      <c r="T93" s="197"/>
      <c r="U93" s="197"/>
    </row>
    <row r="94" spans="1:21" ht="20.100000000000001" customHeight="1">
      <c r="A94" s="223"/>
      <c r="B94" s="260"/>
      <c r="C94" s="257"/>
      <c r="D94" s="226"/>
      <c r="E94" s="227"/>
      <c r="F94" s="227"/>
      <c r="G94" s="227"/>
      <c r="H94" s="228"/>
      <c r="I94" s="228"/>
      <c r="J94" s="258"/>
      <c r="L94" s="197"/>
      <c r="M94" s="336"/>
      <c r="N94" s="197"/>
      <c r="O94" s="336"/>
      <c r="P94" s="197"/>
      <c r="Q94" s="197"/>
      <c r="R94" s="197"/>
      <c r="S94" s="197"/>
      <c r="T94" s="197"/>
      <c r="U94" s="197"/>
    </row>
    <row r="95" spans="1:21" ht="20.100000000000001" customHeight="1">
      <c r="A95" s="223"/>
      <c r="B95" s="260"/>
      <c r="C95" s="257"/>
      <c r="D95" s="226"/>
      <c r="E95" s="227"/>
      <c r="F95" s="227"/>
      <c r="G95" s="227"/>
      <c r="H95" s="228"/>
      <c r="I95" s="228"/>
      <c r="J95" s="258"/>
      <c r="L95" s="197"/>
      <c r="M95" s="336"/>
      <c r="N95" s="197"/>
      <c r="O95" s="336"/>
      <c r="P95" s="197"/>
      <c r="Q95" s="197"/>
      <c r="R95" s="197"/>
      <c r="S95" s="197"/>
      <c r="T95" s="197"/>
      <c r="U95" s="197"/>
    </row>
    <row r="96" spans="1:21" ht="20.100000000000001" customHeight="1">
      <c r="A96" s="223"/>
      <c r="B96" s="260"/>
      <c r="C96" s="257"/>
      <c r="D96" s="226"/>
      <c r="E96" s="227"/>
      <c r="F96" s="227"/>
      <c r="G96" s="227"/>
      <c r="H96" s="228"/>
      <c r="I96" s="228"/>
      <c r="J96" s="258"/>
      <c r="L96" s="197"/>
      <c r="M96" s="336"/>
      <c r="N96" s="197"/>
      <c r="O96" s="336"/>
      <c r="P96" s="197"/>
      <c r="Q96" s="197"/>
      <c r="R96" s="197"/>
      <c r="S96" s="197"/>
      <c r="T96" s="197"/>
      <c r="U96" s="197"/>
    </row>
    <row r="97" spans="1:21" ht="20.100000000000001" customHeight="1">
      <c r="A97" s="223"/>
      <c r="B97" s="260"/>
      <c r="C97" s="257"/>
      <c r="D97" s="226"/>
      <c r="E97" s="227"/>
      <c r="F97" s="227"/>
      <c r="G97" s="227"/>
      <c r="H97" s="228"/>
      <c r="I97" s="228"/>
      <c r="J97" s="258"/>
      <c r="L97" s="197"/>
      <c r="M97" s="336"/>
      <c r="N97" s="197"/>
      <c r="O97" s="336"/>
      <c r="P97" s="197"/>
      <c r="Q97" s="197"/>
      <c r="R97" s="197"/>
      <c r="S97" s="197"/>
      <c r="T97" s="197"/>
      <c r="U97" s="197"/>
    </row>
    <row r="98" spans="1:21" ht="20.100000000000001" customHeight="1">
      <c r="A98" s="223"/>
      <c r="B98" s="260"/>
      <c r="C98" s="257"/>
      <c r="D98" s="226"/>
      <c r="E98" s="227"/>
      <c r="F98" s="227"/>
      <c r="G98" s="227"/>
      <c r="H98" s="228"/>
      <c r="I98" s="228"/>
      <c r="J98" s="258"/>
      <c r="L98" s="197"/>
      <c r="M98" s="336"/>
      <c r="N98" s="197"/>
      <c r="O98" s="336"/>
      <c r="P98" s="197"/>
      <c r="Q98" s="197"/>
      <c r="R98" s="197"/>
      <c r="S98" s="197"/>
      <c r="T98" s="197"/>
      <c r="U98" s="197"/>
    </row>
    <row r="99" spans="1:21" ht="20.100000000000001" customHeight="1">
      <c r="A99" s="223"/>
      <c r="B99" s="260"/>
      <c r="C99" s="257"/>
      <c r="D99" s="226"/>
      <c r="E99" s="227"/>
      <c r="F99" s="227"/>
      <c r="G99" s="227"/>
      <c r="H99" s="228"/>
      <c r="I99" s="228"/>
      <c r="J99" s="258"/>
      <c r="L99" s="197"/>
      <c r="M99" s="336"/>
      <c r="N99" s="197"/>
      <c r="O99" s="336"/>
      <c r="P99" s="197"/>
      <c r="Q99" s="197"/>
      <c r="R99" s="197"/>
      <c r="S99" s="197"/>
      <c r="T99" s="197"/>
      <c r="U99" s="197"/>
    </row>
    <row r="100" spans="1:21" ht="20.100000000000001" customHeight="1">
      <c r="A100" s="223"/>
      <c r="B100" s="260"/>
      <c r="C100" s="257"/>
      <c r="D100" s="226"/>
      <c r="E100" s="227"/>
      <c r="F100" s="227"/>
      <c r="G100" s="227"/>
      <c r="H100" s="228"/>
      <c r="I100" s="228"/>
      <c r="J100" s="258"/>
      <c r="L100" s="197"/>
      <c r="M100" s="336"/>
      <c r="N100" s="197"/>
      <c r="O100" s="336"/>
      <c r="P100" s="197"/>
      <c r="Q100" s="197"/>
      <c r="R100" s="197"/>
      <c r="S100" s="197"/>
      <c r="T100" s="197"/>
      <c r="U100" s="197"/>
    </row>
    <row r="101" spans="1:21" ht="20.100000000000001" customHeight="1">
      <c r="A101" s="223"/>
      <c r="B101" s="260"/>
      <c r="C101" s="257"/>
      <c r="D101" s="226"/>
      <c r="E101" s="227"/>
      <c r="F101" s="227"/>
      <c r="G101" s="227"/>
      <c r="H101" s="228"/>
      <c r="I101" s="228"/>
      <c r="J101" s="258"/>
      <c r="L101" s="197"/>
      <c r="M101" s="336"/>
      <c r="N101" s="197"/>
      <c r="O101" s="336"/>
      <c r="P101" s="197"/>
      <c r="Q101" s="197"/>
      <c r="R101" s="197"/>
      <c r="S101" s="197"/>
      <c r="T101" s="197"/>
      <c r="U101" s="197"/>
    </row>
    <row r="102" spans="1:21" ht="20.100000000000001" customHeight="1">
      <c r="A102" s="223"/>
      <c r="B102" s="260"/>
      <c r="C102" s="257"/>
      <c r="D102" s="226"/>
      <c r="E102" s="227"/>
      <c r="F102" s="227"/>
      <c r="G102" s="227"/>
      <c r="H102" s="228"/>
      <c r="I102" s="228"/>
      <c r="J102" s="258"/>
      <c r="L102" s="197"/>
      <c r="M102" s="336"/>
      <c r="N102" s="197"/>
      <c r="O102" s="336"/>
      <c r="P102" s="197"/>
      <c r="Q102" s="197"/>
      <c r="R102" s="197"/>
      <c r="S102" s="197"/>
      <c r="T102" s="197"/>
      <c r="U102" s="197"/>
    </row>
    <row r="103" spans="1:21" ht="20.100000000000001" customHeight="1">
      <c r="A103" s="223"/>
      <c r="B103" s="260"/>
      <c r="C103" s="257"/>
      <c r="D103" s="226"/>
      <c r="E103" s="227"/>
      <c r="F103" s="227"/>
      <c r="G103" s="227"/>
      <c r="H103" s="228"/>
      <c r="I103" s="228"/>
      <c r="J103" s="258"/>
      <c r="L103" s="197"/>
      <c r="M103" s="336"/>
      <c r="N103" s="197"/>
      <c r="O103" s="336"/>
      <c r="P103" s="197"/>
      <c r="Q103" s="197"/>
      <c r="R103" s="197"/>
      <c r="S103" s="197"/>
      <c r="T103" s="197"/>
      <c r="U103" s="197"/>
    </row>
    <row r="104" spans="1:21" ht="20.100000000000001" customHeight="1">
      <c r="A104" s="223"/>
      <c r="B104" s="260"/>
      <c r="C104" s="257"/>
      <c r="D104" s="226"/>
      <c r="E104" s="227"/>
      <c r="F104" s="227"/>
      <c r="G104" s="227"/>
      <c r="H104" s="228"/>
      <c r="I104" s="228"/>
      <c r="J104" s="258"/>
      <c r="L104" s="197"/>
      <c r="M104" s="336"/>
      <c r="N104" s="197"/>
      <c r="O104" s="336"/>
      <c r="P104" s="197"/>
      <c r="Q104" s="197"/>
      <c r="R104" s="197"/>
      <c r="S104" s="197"/>
      <c r="T104" s="197"/>
      <c r="U104" s="197"/>
    </row>
    <row r="105" spans="1:21" ht="20.100000000000001" customHeight="1">
      <c r="A105" s="223"/>
      <c r="B105" s="260"/>
      <c r="C105" s="257"/>
      <c r="D105" s="226"/>
      <c r="E105" s="227"/>
      <c r="F105" s="227"/>
      <c r="G105" s="227"/>
      <c r="H105" s="228"/>
      <c r="I105" s="228"/>
      <c r="J105" s="258"/>
      <c r="L105" s="197"/>
      <c r="M105" s="336"/>
      <c r="N105" s="197"/>
      <c r="O105" s="336"/>
      <c r="P105" s="197"/>
      <c r="Q105" s="197"/>
      <c r="R105" s="197"/>
      <c r="S105" s="197"/>
      <c r="T105" s="197"/>
      <c r="U105" s="197"/>
    </row>
    <row r="106" spans="1:21" ht="20.100000000000001" customHeight="1">
      <c r="A106" s="223"/>
      <c r="B106" s="260"/>
      <c r="C106" s="257"/>
      <c r="D106" s="226"/>
      <c r="E106" s="227"/>
      <c r="F106" s="227"/>
      <c r="G106" s="227"/>
      <c r="H106" s="228"/>
      <c r="I106" s="228"/>
      <c r="J106" s="258"/>
      <c r="L106" s="197"/>
      <c r="M106" s="336"/>
      <c r="N106" s="197"/>
      <c r="O106" s="336"/>
      <c r="P106" s="197"/>
      <c r="Q106" s="197"/>
      <c r="R106" s="197"/>
      <c r="S106" s="197"/>
      <c r="T106" s="197"/>
      <c r="U106" s="197"/>
    </row>
    <row r="107" spans="1:21" ht="20.100000000000001" customHeight="1">
      <c r="A107" s="223"/>
      <c r="B107" s="260"/>
      <c r="C107" s="257"/>
      <c r="D107" s="274"/>
      <c r="E107" s="227"/>
      <c r="F107" s="227"/>
      <c r="G107" s="227"/>
      <c r="H107" s="228"/>
      <c r="I107" s="228"/>
      <c r="J107" s="258"/>
      <c r="L107" s="197"/>
      <c r="M107" s="336"/>
      <c r="N107" s="197"/>
      <c r="O107" s="336"/>
      <c r="P107" s="197"/>
      <c r="Q107" s="197"/>
      <c r="R107" s="197"/>
      <c r="S107" s="197"/>
      <c r="T107" s="197"/>
      <c r="U107" s="197"/>
    </row>
    <row r="108" spans="1:21" ht="20.100000000000001" customHeight="1">
      <c r="A108" s="223"/>
      <c r="B108" s="260"/>
      <c r="C108" s="257"/>
      <c r="D108" s="274"/>
      <c r="E108" s="227"/>
      <c r="F108" s="227"/>
      <c r="G108" s="227"/>
      <c r="H108" s="228"/>
      <c r="I108" s="228"/>
      <c r="J108" s="258"/>
      <c r="L108" s="197"/>
      <c r="M108" s="336"/>
      <c r="N108" s="197"/>
      <c r="O108" s="336"/>
      <c r="P108" s="197"/>
      <c r="Q108" s="197"/>
      <c r="R108" s="197"/>
      <c r="S108" s="197"/>
      <c r="T108" s="197"/>
      <c r="U108" s="197"/>
    </row>
    <row r="109" spans="1:21" ht="20.100000000000001" customHeight="1">
      <c r="A109" s="223"/>
      <c r="B109" s="260"/>
      <c r="C109" s="257"/>
      <c r="D109" s="274"/>
      <c r="E109" s="227"/>
      <c r="F109" s="227"/>
      <c r="G109" s="227"/>
      <c r="H109" s="228"/>
      <c r="I109" s="228"/>
      <c r="J109" s="258"/>
      <c r="L109" s="197"/>
      <c r="M109" s="336"/>
      <c r="N109" s="197"/>
      <c r="O109" s="336"/>
      <c r="P109" s="197"/>
      <c r="Q109" s="197"/>
      <c r="R109" s="197"/>
      <c r="S109" s="197"/>
      <c r="T109" s="197"/>
      <c r="U109" s="197"/>
    </row>
    <row r="110" spans="1:21" ht="20.100000000000001" customHeight="1">
      <c r="A110" s="223"/>
      <c r="B110" s="260"/>
      <c r="C110" s="257"/>
      <c r="D110" s="274"/>
      <c r="E110" s="227"/>
      <c r="F110" s="227"/>
      <c r="G110" s="227"/>
      <c r="H110" s="228"/>
      <c r="I110" s="228"/>
      <c r="J110" s="258"/>
      <c r="L110" s="197"/>
      <c r="M110" s="336"/>
      <c r="N110" s="197"/>
      <c r="O110" s="336"/>
      <c r="P110" s="197"/>
      <c r="Q110" s="197"/>
      <c r="R110" s="197"/>
      <c r="S110" s="197"/>
      <c r="T110" s="197"/>
      <c r="U110" s="197"/>
    </row>
    <row r="111" spans="1:21" ht="20.100000000000001" customHeight="1">
      <c r="A111" s="275"/>
      <c r="B111" s="276"/>
      <c r="C111" s="277"/>
      <c r="D111" s="278"/>
      <c r="E111" s="279"/>
      <c r="F111" s="279"/>
      <c r="G111" s="279"/>
      <c r="H111" s="280"/>
      <c r="I111" s="280"/>
      <c r="J111" s="281"/>
      <c r="L111" s="197"/>
      <c r="M111" s="336"/>
      <c r="N111" s="197"/>
      <c r="O111" s="336"/>
      <c r="P111" s="197"/>
      <c r="Q111" s="197"/>
      <c r="R111" s="197"/>
      <c r="S111" s="197"/>
      <c r="T111" s="197"/>
      <c r="U111" s="197"/>
    </row>
    <row r="112" spans="1:21" ht="20.100000000000001" customHeight="1">
      <c r="A112" s="201"/>
      <c r="B112" s="87"/>
      <c r="C112" s="119"/>
      <c r="D112" s="116"/>
      <c r="E112" s="120"/>
      <c r="F112" s="120"/>
      <c r="G112" s="120"/>
      <c r="H112" s="120"/>
      <c r="I112" s="120"/>
    </row>
    <row r="117" spans="12:12" ht="20.100000000000001" customHeight="1">
      <c r="L117" s="286"/>
    </row>
  </sheetData>
  <mergeCells count="13">
    <mergeCell ref="G8:H8"/>
    <mergeCell ref="I8:I9"/>
    <mergeCell ref="J8:J9"/>
    <mergeCell ref="A1:J1"/>
    <mergeCell ref="A3:J3"/>
    <mergeCell ref="A4:J4"/>
    <mergeCell ref="A5:J5"/>
    <mergeCell ref="A6:J6"/>
    <mergeCell ref="A8:A9"/>
    <mergeCell ref="B8:B9"/>
    <mergeCell ref="C8:C9"/>
    <mergeCell ref="D8:D9"/>
    <mergeCell ref="E8:F8"/>
  </mergeCells>
  <phoneticPr fontId="16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horizontalDpi="3600" verticalDpi="3600" r:id="rId1"/>
  <headerFooter alignWithMargins="0">
    <oddHeader>&amp;R&amp;"TH SarabunPSK,Regular"&amp;14แบบ ปร.4 AR  แผ่นที่ &amp;P / &amp;N</oddHeader>
  </headerFooter>
  <rowBreaks count="1" manualBreakCount="1">
    <brk id="2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49"/>
  <sheetViews>
    <sheetView tabSelected="1" view="pageLayout" topLeftCell="A27" zoomScale="90" zoomScaleNormal="80" zoomScaleSheetLayoutView="80" zoomScalePageLayoutView="90" workbookViewId="0">
      <selection activeCell="E46" sqref="E46"/>
    </sheetView>
  </sheetViews>
  <sheetFormatPr defaultRowHeight="21"/>
  <cols>
    <col min="1" max="1" width="6.7109375" style="3" bestFit="1" customWidth="1"/>
    <col min="2" max="2" width="50.7109375" style="2" customWidth="1"/>
    <col min="3" max="4" width="10.7109375" style="2" customWidth="1"/>
    <col min="5" max="5" width="13.85546875" style="2" customWidth="1"/>
    <col min="6" max="6" width="12.42578125" style="2" bestFit="1" customWidth="1"/>
    <col min="7" max="8" width="10.7109375" style="2" customWidth="1"/>
    <col min="9" max="9" width="15.85546875" style="2" bestFit="1" customWidth="1"/>
    <col min="10" max="10" width="13.5703125" style="2" bestFit="1" customWidth="1"/>
    <col min="11" max="11" width="9.140625" style="2"/>
    <col min="12" max="12" width="16" style="2" customWidth="1"/>
    <col min="13" max="16384" width="9.140625" style="2"/>
  </cols>
  <sheetData>
    <row r="1" spans="1:51" ht="26.25">
      <c r="A1" s="499" t="str">
        <f>'3.ปร.4 ALL'!A1:J1</f>
        <v>รายการประมาณราคาค่าก่อสร้าง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51" ht="26.25">
      <c r="A2" s="499" t="str">
        <f>'3.ปร.4 ALL'!A4:J4</f>
        <v>สถานที่ก่อสร้าง : มหาวิทยาลัยราชภัฏสามพร้าว ตำบลสามพร้าว อำเภอเมือง  จังหวัดอุดรธานี 41000</v>
      </c>
      <c r="B2" s="499"/>
      <c r="C2" s="499"/>
      <c r="D2" s="499"/>
      <c r="E2" s="499"/>
      <c r="F2" s="499"/>
      <c r="G2" s="499"/>
      <c r="H2" s="499"/>
      <c r="I2" s="499"/>
      <c r="J2" s="499"/>
    </row>
    <row r="3" spans="1:51" ht="26.25">
      <c r="A3" s="499" t="str">
        <f>'3.ปร.4 ALL'!A5:J5</f>
        <v>เจ้าของโครงการ : มหาวิทยาลัยราชภัฏอุดรธานี</v>
      </c>
      <c r="B3" s="499"/>
      <c r="C3" s="499"/>
      <c r="D3" s="499"/>
      <c r="E3" s="499"/>
      <c r="F3" s="499"/>
      <c r="G3" s="499"/>
      <c r="H3" s="499"/>
      <c r="I3" s="499"/>
      <c r="J3" s="499"/>
    </row>
    <row r="4" spans="1:51" ht="26.25">
      <c r="A4" s="499" t="str">
        <f>'3.ปร.4 ALL'!A6:J6</f>
        <v xml:space="preserve">คำนวณราคาเมื่อวันที่ 20 สิงหาคม 2563 </v>
      </c>
      <c r="B4" s="499"/>
      <c r="C4" s="499"/>
      <c r="D4" s="499"/>
      <c r="E4" s="499"/>
      <c r="F4" s="499"/>
      <c r="G4" s="499"/>
      <c r="H4" s="499"/>
      <c r="I4" s="499"/>
      <c r="J4" s="499"/>
    </row>
    <row r="5" spans="1:51" ht="27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51" s="3" customFormat="1" ht="21.75" thickTop="1">
      <c r="A6" s="500" t="s">
        <v>19</v>
      </c>
      <c r="B6" s="500" t="s">
        <v>4</v>
      </c>
      <c r="C6" s="500" t="s">
        <v>20</v>
      </c>
      <c r="D6" s="500" t="s">
        <v>1</v>
      </c>
      <c r="E6" s="501" t="s">
        <v>21</v>
      </c>
      <c r="F6" s="502"/>
      <c r="G6" s="501" t="s">
        <v>22</v>
      </c>
      <c r="H6" s="502"/>
      <c r="I6" s="503" t="s">
        <v>23</v>
      </c>
      <c r="J6" s="497" t="s">
        <v>13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3" customFormat="1" ht="21.75" thickBot="1">
      <c r="A7" s="498"/>
      <c r="B7" s="498"/>
      <c r="C7" s="498"/>
      <c r="D7" s="498"/>
      <c r="E7" s="5" t="s">
        <v>24</v>
      </c>
      <c r="F7" s="5" t="s">
        <v>12</v>
      </c>
      <c r="G7" s="5" t="s">
        <v>24</v>
      </c>
      <c r="H7" s="5" t="s">
        <v>12</v>
      </c>
      <c r="I7" s="504"/>
      <c r="J7" s="49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24" thickTop="1">
      <c r="A8" s="6"/>
      <c r="B8" s="7" t="s">
        <v>33</v>
      </c>
      <c r="C8" s="8"/>
      <c r="D8" s="8"/>
      <c r="E8" s="8"/>
      <c r="F8" s="8"/>
      <c r="G8" s="8"/>
      <c r="H8" s="8"/>
      <c r="I8" s="9"/>
      <c r="J8" s="6" t="s">
        <v>25</v>
      </c>
    </row>
    <row r="9" spans="1:51" ht="23.25">
      <c r="A9" s="41">
        <f>A27</f>
        <v>1.5</v>
      </c>
      <c r="B9" s="60" t="str">
        <f>B27</f>
        <v>งานครุภัณฑ์ อาคารอเนกประสงค์</v>
      </c>
      <c r="C9" s="10"/>
      <c r="D9" s="11"/>
      <c r="E9" s="10"/>
      <c r="F9" s="12"/>
      <c r="G9" s="10"/>
      <c r="H9" s="12"/>
      <c r="I9" s="12"/>
      <c r="J9" s="13"/>
    </row>
    <row r="10" spans="1:51" ht="23.25">
      <c r="A10" s="45"/>
      <c r="B10" s="42" t="str">
        <f>B29</f>
        <v>งานครุภัณฑ์</v>
      </c>
      <c r="C10" s="15"/>
      <c r="D10" s="11" t="s">
        <v>2</v>
      </c>
      <c r="E10" s="15"/>
      <c r="F10" s="16">
        <f>F42</f>
        <v>0</v>
      </c>
      <c r="G10" s="17"/>
      <c r="H10" s="16">
        <f>H42</f>
        <v>0</v>
      </c>
      <c r="I10" s="16">
        <f>I42</f>
        <v>0</v>
      </c>
      <c r="J10" s="13" t="e">
        <f>I10/I25</f>
        <v>#DIV/0!</v>
      </c>
    </row>
    <row r="11" spans="1:51" ht="23.25">
      <c r="A11" s="45"/>
      <c r="B11" s="42"/>
      <c r="C11" s="15"/>
      <c r="D11" s="11"/>
      <c r="E11" s="15"/>
      <c r="F11" s="16"/>
      <c r="G11" s="17"/>
      <c r="H11" s="16"/>
      <c r="I11" s="16"/>
      <c r="J11" s="13"/>
    </row>
    <row r="12" spans="1:51" ht="23.25">
      <c r="A12" s="45"/>
      <c r="B12" s="42"/>
      <c r="C12" s="15"/>
      <c r="D12" s="11"/>
      <c r="E12" s="15"/>
      <c r="F12" s="16"/>
      <c r="G12" s="17"/>
      <c r="H12" s="16"/>
      <c r="I12" s="16"/>
      <c r="J12" s="13"/>
    </row>
    <row r="13" spans="1:51" ht="23.25">
      <c r="A13" s="45"/>
      <c r="B13" s="42"/>
      <c r="C13" s="15"/>
      <c r="D13" s="11"/>
      <c r="E13" s="15"/>
      <c r="F13" s="16"/>
      <c r="G13" s="17"/>
      <c r="H13" s="16"/>
      <c r="I13" s="16"/>
      <c r="J13" s="13"/>
    </row>
    <row r="14" spans="1:51" ht="23.25">
      <c r="A14" s="45"/>
      <c r="B14" s="42"/>
      <c r="C14" s="15"/>
      <c r="D14" s="11"/>
      <c r="E14" s="15"/>
      <c r="F14" s="16"/>
      <c r="G14" s="17"/>
      <c r="H14" s="16"/>
      <c r="I14" s="16"/>
      <c r="J14" s="13"/>
    </row>
    <row r="15" spans="1:51">
      <c r="A15" s="18"/>
      <c r="B15" s="14"/>
      <c r="C15" s="15"/>
      <c r="D15" s="11"/>
      <c r="E15" s="15"/>
      <c r="F15" s="17"/>
      <c r="G15" s="17"/>
      <c r="H15" s="17"/>
      <c r="I15" s="17"/>
      <c r="J15" s="19"/>
    </row>
    <row r="16" spans="1:51">
      <c r="A16" s="18"/>
      <c r="B16" s="14"/>
      <c r="C16" s="15"/>
      <c r="D16" s="11"/>
      <c r="E16" s="15"/>
      <c r="F16" s="17"/>
      <c r="G16" s="17"/>
      <c r="H16" s="17"/>
      <c r="I16" s="17"/>
      <c r="J16" s="19"/>
    </row>
    <row r="17" spans="1:21">
      <c r="A17" s="18"/>
      <c r="B17" s="14"/>
      <c r="C17" s="15"/>
      <c r="D17" s="11"/>
      <c r="E17" s="15"/>
      <c r="F17" s="17"/>
      <c r="G17" s="17"/>
      <c r="H17" s="17"/>
      <c r="I17" s="17"/>
      <c r="J17" s="19"/>
    </row>
    <row r="18" spans="1:21">
      <c r="A18" s="18"/>
      <c r="B18" s="14"/>
      <c r="C18" s="15"/>
      <c r="D18" s="11"/>
      <c r="E18" s="15"/>
      <c r="F18" s="17"/>
      <c r="G18" s="17"/>
      <c r="H18" s="17"/>
      <c r="I18" s="17"/>
      <c r="J18" s="19"/>
    </row>
    <row r="19" spans="1:21">
      <c r="A19" s="18"/>
      <c r="B19" s="14"/>
      <c r="C19" s="15"/>
      <c r="D19" s="11"/>
      <c r="E19" s="15"/>
      <c r="F19" s="17"/>
      <c r="G19" s="17"/>
      <c r="H19" s="17"/>
      <c r="I19" s="17"/>
      <c r="J19" s="19"/>
    </row>
    <row r="20" spans="1:21">
      <c r="A20" s="18"/>
      <c r="B20" s="14"/>
      <c r="C20" s="15"/>
      <c r="D20" s="11"/>
      <c r="E20" s="15"/>
      <c r="F20" s="17"/>
      <c r="G20" s="17"/>
      <c r="H20" s="17"/>
      <c r="I20" s="17"/>
      <c r="J20" s="19"/>
    </row>
    <row r="21" spans="1:21">
      <c r="A21" s="18"/>
      <c r="B21" s="14"/>
      <c r="C21" s="20"/>
      <c r="D21" s="11"/>
      <c r="E21" s="20"/>
      <c r="F21" s="17"/>
      <c r="G21" s="21"/>
      <c r="H21" s="17"/>
      <c r="I21" s="17"/>
      <c r="J21" s="19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>
      <c r="A22" s="23"/>
      <c r="B22" s="14"/>
      <c r="C22" s="20"/>
      <c r="D22" s="11"/>
      <c r="E22" s="20"/>
      <c r="F22" s="17"/>
      <c r="G22" s="21"/>
      <c r="H22" s="17"/>
      <c r="I22" s="17"/>
      <c r="J22" s="19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>
      <c r="A23" s="23"/>
      <c r="B23" s="14"/>
      <c r="C23" s="20"/>
      <c r="D23" s="11"/>
      <c r="E23" s="20"/>
      <c r="F23" s="17"/>
      <c r="G23" s="21"/>
      <c r="H23" s="17"/>
      <c r="I23" s="17"/>
      <c r="J23" s="19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21.75" thickBot="1">
      <c r="A24" s="50"/>
      <c r="B24" s="51"/>
      <c r="C24" s="52"/>
      <c r="D24" s="53"/>
      <c r="E24" s="52"/>
      <c r="F24" s="54"/>
      <c r="G24" s="54"/>
      <c r="H24" s="54"/>
      <c r="I24" s="54"/>
      <c r="J24" s="55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24.75" thickTop="1" thickBot="1">
      <c r="A25" s="56"/>
      <c r="B25" s="64" t="s">
        <v>36</v>
      </c>
      <c r="C25" s="57"/>
      <c r="D25" s="57"/>
      <c r="E25" s="57"/>
      <c r="F25" s="58">
        <f>SUM(F9:F24)</f>
        <v>0</v>
      </c>
      <c r="G25" s="58"/>
      <c r="H25" s="58">
        <f>SUM(H9:H24)</f>
        <v>0</v>
      </c>
      <c r="I25" s="58">
        <f>SUM(I9:I24)</f>
        <v>0</v>
      </c>
      <c r="J25" s="59" t="e">
        <f>SUM(J9:J24)</f>
        <v>#DIV/0!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24" thickTop="1">
      <c r="A26" s="80"/>
      <c r="B26" s="81"/>
      <c r="C26" s="10"/>
      <c r="D26" s="10"/>
      <c r="E26" s="10"/>
      <c r="F26" s="65"/>
      <c r="G26" s="65"/>
      <c r="H26" s="65"/>
      <c r="I26" s="65"/>
      <c r="J26" s="8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23.25">
      <c r="A27" s="43">
        <v>1.5</v>
      </c>
      <c r="B27" s="69" t="s">
        <v>91</v>
      </c>
      <c r="C27" s="15"/>
      <c r="D27" s="15"/>
      <c r="E27" s="15"/>
      <c r="F27" s="17"/>
      <c r="G27" s="17"/>
      <c r="H27" s="17"/>
      <c r="I27" s="17"/>
      <c r="J27" s="70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>
      <c r="A28" s="67"/>
      <c r="B28" s="68"/>
      <c r="C28" s="27"/>
      <c r="D28" s="27"/>
      <c r="E28" s="27"/>
      <c r="F28" s="27"/>
      <c r="G28" s="27"/>
      <c r="H28" s="27"/>
      <c r="I28" s="27"/>
      <c r="J28" s="19"/>
      <c r="K28" s="25"/>
      <c r="L28" s="25"/>
      <c r="M28" s="25"/>
      <c r="N28" s="26"/>
      <c r="O28" s="26"/>
      <c r="P28" s="26"/>
      <c r="Q28" s="26"/>
      <c r="R28" s="26"/>
      <c r="S28" s="22"/>
      <c r="T28" s="22"/>
      <c r="U28" s="22"/>
    </row>
    <row r="29" spans="1:21" ht="23.25">
      <c r="A29" s="46"/>
      <c r="B29" s="33" t="s">
        <v>30</v>
      </c>
      <c r="C29" s="27"/>
      <c r="D29" s="27"/>
      <c r="E29" s="27"/>
      <c r="F29" s="27"/>
      <c r="G29" s="28"/>
      <c r="H29" s="27"/>
      <c r="I29" s="27"/>
      <c r="J29" s="19"/>
      <c r="K29" s="25"/>
      <c r="L29" s="25"/>
      <c r="M29" s="25"/>
      <c r="N29" s="26"/>
      <c r="O29" s="26"/>
      <c r="P29" s="26"/>
      <c r="Q29" s="26"/>
      <c r="R29" s="26"/>
      <c r="S29" s="22"/>
      <c r="T29" s="22"/>
      <c r="U29" s="22"/>
    </row>
    <row r="30" spans="1:21" ht="23.25">
      <c r="A30" s="49"/>
      <c r="B30" s="66"/>
      <c r="C30" s="75"/>
      <c r="D30" s="74"/>
      <c r="E30" s="73"/>
      <c r="F30" s="73"/>
      <c r="G30" s="73"/>
      <c r="H30" s="73"/>
      <c r="I30" s="73"/>
      <c r="J30" s="19"/>
      <c r="K30" s="25"/>
      <c r="L30" s="25"/>
      <c r="M30" s="25"/>
      <c r="N30" s="26"/>
      <c r="O30" s="26"/>
      <c r="P30" s="26"/>
      <c r="Q30" s="26"/>
      <c r="R30" s="26"/>
      <c r="S30" s="22"/>
      <c r="T30" s="22"/>
      <c r="U30" s="22"/>
    </row>
    <row r="31" spans="1:21" ht="23.25">
      <c r="A31" s="49"/>
      <c r="B31" s="48"/>
      <c r="C31" s="75"/>
      <c r="D31" s="74"/>
      <c r="E31" s="73"/>
      <c r="F31" s="73"/>
      <c r="G31" s="73"/>
      <c r="H31" s="73"/>
      <c r="I31" s="73"/>
      <c r="J31" s="19"/>
      <c r="K31" s="25"/>
      <c r="L31" s="25"/>
      <c r="M31" s="25"/>
      <c r="N31" s="26"/>
      <c r="O31" s="26"/>
      <c r="P31" s="26"/>
      <c r="Q31" s="26"/>
      <c r="R31" s="26"/>
      <c r="S31" s="22"/>
      <c r="T31" s="22"/>
      <c r="U31" s="22"/>
    </row>
    <row r="32" spans="1:21" ht="23.25">
      <c r="A32" s="49"/>
      <c r="B32" s="48"/>
      <c r="C32" s="75"/>
      <c r="D32" s="72"/>
      <c r="E32" s="78"/>
      <c r="F32" s="73"/>
      <c r="G32" s="73"/>
      <c r="H32" s="73"/>
      <c r="I32" s="73"/>
      <c r="J32" s="19"/>
      <c r="K32" s="25"/>
      <c r="L32" s="25"/>
      <c r="M32" s="25"/>
      <c r="N32" s="26"/>
      <c r="O32" s="26"/>
      <c r="P32" s="26"/>
      <c r="Q32" s="26"/>
      <c r="R32" s="26"/>
      <c r="S32" s="22"/>
      <c r="T32" s="22"/>
      <c r="U32" s="22"/>
    </row>
    <row r="33" spans="1:21" ht="23.25">
      <c r="A33" s="49"/>
      <c r="B33" s="48"/>
      <c r="C33" s="75"/>
      <c r="D33" s="74"/>
      <c r="E33" s="78"/>
      <c r="F33" s="73"/>
      <c r="G33" s="73"/>
      <c r="H33" s="73"/>
      <c r="I33" s="73"/>
      <c r="J33" s="19"/>
      <c r="K33" s="25"/>
      <c r="L33" s="25"/>
      <c r="M33" s="25"/>
      <c r="N33" s="26"/>
      <c r="O33" s="26"/>
      <c r="P33" s="26"/>
      <c r="Q33" s="26"/>
      <c r="R33" s="26"/>
      <c r="S33" s="22"/>
      <c r="T33" s="22"/>
      <c r="U33" s="22"/>
    </row>
    <row r="34" spans="1:21" ht="23.25">
      <c r="A34" s="49"/>
      <c r="B34" s="71"/>
      <c r="C34" s="75"/>
      <c r="D34" s="76"/>
      <c r="E34" s="79"/>
      <c r="F34" s="73"/>
      <c r="G34" s="73"/>
      <c r="H34" s="73"/>
      <c r="I34" s="73"/>
      <c r="J34" s="19"/>
      <c r="K34" s="25"/>
      <c r="L34" s="25"/>
      <c r="M34" s="25"/>
      <c r="N34" s="26"/>
      <c r="O34" s="26"/>
      <c r="P34" s="26"/>
      <c r="Q34" s="26"/>
      <c r="R34" s="26"/>
      <c r="S34" s="22"/>
      <c r="T34" s="22"/>
      <c r="U34" s="22"/>
    </row>
    <row r="35" spans="1:21" ht="23.25">
      <c r="A35" s="49"/>
      <c r="B35" s="71"/>
      <c r="C35" s="75"/>
      <c r="D35" s="76"/>
      <c r="E35" s="79"/>
      <c r="F35" s="73"/>
      <c r="G35" s="73"/>
      <c r="H35" s="73"/>
      <c r="I35" s="73"/>
      <c r="J35" s="19"/>
      <c r="K35" s="25"/>
      <c r="L35" s="25"/>
      <c r="M35" s="25"/>
      <c r="N35" s="26"/>
      <c r="O35" s="26"/>
      <c r="P35" s="26"/>
      <c r="Q35" s="26"/>
      <c r="R35" s="26"/>
      <c r="S35" s="22"/>
      <c r="T35" s="22"/>
      <c r="U35" s="22"/>
    </row>
    <row r="36" spans="1:21" ht="23.25">
      <c r="A36" s="49"/>
      <c r="B36" s="71"/>
      <c r="C36" s="75"/>
      <c r="D36" s="76"/>
      <c r="E36" s="79"/>
      <c r="F36" s="73"/>
      <c r="G36" s="73"/>
      <c r="H36" s="73"/>
      <c r="I36" s="73"/>
      <c r="J36" s="19"/>
      <c r="K36" s="25"/>
      <c r="L36" s="25"/>
      <c r="M36" s="25"/>
      <c r="N36" s="26"/>
      <c r="O36" s="26"/>
      <c r="P36" s="26"/>
      <c r="Q36" s="26"/>
      <c r="R36" s="26"/>
      <c r="S36" s="22"/>
      <c r="T36" s="22"/>
      <c r="U36" s="22"/>
    </row>
    <row r="37" spans="1:21" ht="23.25">
      <c r="A37" s="49"/>
      <c r="B37" s="71"/>
      <c r="C37" s="75"/>
      <c r="D37" s="76"/>
      <c r="E37" s="78"/>
      <c r="F37" s="73"/>
      <c r="G37" s="73"/>
      <c r="H37" s="73"/>
      <c r="I37" s="73"/>
      <c r="J37" s="19"/>
      <c r="K37" s="25"/>
      <c r="L37" s="25"/>
      <c r="M37" s="25"/>
      <c r="N37" s="26"/>
      <c r="O37" s="26"/>
      <c r="P37" s="26"/>
      <c r="Q37" s="26"/>
      <c r="R37" s="26"/>
      <c r="S37" s="22"/>
      <c r="T37" s="22"/>
      <c r="U37" s="22"/>
    </row>
    <row r="38" spans="1:21" ht="23.25">
      <c r="A38" s="49"/>
      <c r="B38" s="48"/>
      <c r="C38" s="75"/>
      <c r="D38" s="76"/>
      <c r="E38" s="77"/>
      <c r="F38" s="73"/>
      <c r="G38" s="73"/>
      <c r="H38" s="73"/>
      <c r="I38" s="73"/>
      <c r="J38" s="19"/>
      <c r="K38" s="25"/>
      <c r="L38" s="25"/>
      <c r="M38" s="25"/>
      <c r="N38" s="26"/>
      <c r="O38" s="26"/>
      <c r="P38" s="26"/>
      <c r="Q38" s="26"/>
      <c r="R38" s="26"/>
      <c r="S38" s="22"/>
      <c r="T38" s="22"/>
      <c r="U38" s="22"/>
    </row>
    <row r="39" spans="1:21" ht="23.25">
      <c r="A39" s="49"/>
      <c r="B39" s="71"/>
      <c r="C39" s="83"/>
      <c r="D39" s="76"/>
      <c r="E39" s="77"/>
      <c r="F39" s="73"/>
      <c r="G39" s="73"/>
      <c r="H39" s="73"/>
      <c r="I39" s="73"/>
      <c r="J39" s="19"/>
      <c r="K39" s="25"/>
      <c r="L39" s="25"/>
      <c r="M39" s="25"/>
      <c r="N39" s="26"/>
      <c r="O39" s="26"/>
      <c r="P39" s="26"/>
      <c r="Q39" s="26"/>
      <c r="R39" s="26"/>
      <c r="S39" s="22"/>
      <c r="T39" s="22"/>
      <c r="U39" s="22"/>
    </row>
    <row r="40" spans="1:21" ht="23.25">
      <c r="A40" s="49"/>
      <c r="B40" s="63"/>
      <c r="C40" s="62"/>
      <c r="D40" s="62"/>
      <c r="E40" s="62"/>
      <c r="F40" s="47"/>
      <c r="G40" s="47"/>
      <c r="H40" s="47"/>
      <c r="I40" s="27"/>
      <c r="J40" s="19"/>
      <c r="K40" s="25"/>
      <c r="L40" s="25"/>
      <c r="M40" s="25"/>
      <c r="N40" s="26"/>
      <c r="O40" s="26"/>
      <c r="P40" s="26"/>
      <c r="Q40" s="26"/>
      <c r="R40" s="26"/>
      <c r="S40" s="22"/>
      <c r="T40" s="22"/>
      <c r="U40" s="22"/>
    </row>
    <row r="41" spans="1:21" ht="23.25">
      <c r="A41" s="49"/>
      <c r="B41" s="48"/>
      <c r="C41" s="44"/>
      <c r="D41" s="44"/>
      <c r="E41" s="44"/>
      <c r="F41" s="44"/>
      <c r="G41" s="44"/>
      <c r="H41" s="44"/>
      <c r="I41" s="27"/>
      <c r="J41" s="19"/>
      <c r="K41" s="25"/>
      <c r="L41" s="25"/>
      <c r="M41" s="25"/>
      <c r="N41" s="26"/>
      <c r="O41" s="26"/>
      <c r="P41" s="26"/>
      <c r="Q41" s="26"/>
      <c r="R41" s="26"/>
      <c r="S41" s="22"/>
      <c r="T41" s="22"/>
      <c r="U41" s="22"/>
    </row>
    <row r="42" spans="1:21" ht="24" thickBot="1">
      <c r="A42" s="24"/>
      <c r="B42" s="40" t="s">
        <v>34</v>
      </c>
      <c r="C42" s="29"/>
      <c r="D42" s="29"/>
      <c r="E42" s="29"/>
      <c r="F42" s="30">
        <f>SUM(F29:F41)</f>
        <v>0</v>
      </c>
      <c r="G42" s="30"/>
      <c r="H42" s="30">
        <f>SUM(H29:H41)</f>
        <v>0</v>
      </c>
      <c r="I42" s="30">
        <f>SUM(I29:I41)</f>
        <v>0</v>
      </c>
      <c r="J42" s="31"/>
      <c r="K42" s="25"/>
      <c r="L42" s="25"/>
      <c r="M42" s="25"/>
      <c r="N42" s="26"/>
      <c r="O42" s="26"/>
      <c r="P42" s="26"/>
      <c r="Q42" s="26"/>
      <c r="R42" s="26"/>
      <c r="S42" s="22"/>
      <c r="T42" s="22"/>
      <c r="U42" s="22"/>
    </row>
    <row r="43" spans="1:21" ht="24.75" thickTop="1" thickBot="1">
      <c r="A43" s="34"/>
      <c r="B43" s="61" t="s">
        <v>35</v>
      </c>
      <c r="C43" s="35"/>
      <c r="D43" s="35"/>
      <c r="E43" s="35"/>
      <c r="F43" s="36">
        <f>+F42</f>
        <v>0</v>
      </c>
      <c r="G43" s="36"/>
      <c r="H43" s="36">
        <f>+H42</f>
        <v>0</v>
      </c>
      <c r="I43" s="36">
        <f>+I42</f>
        <v>0</v>
      </c>
      <c r="J43" s="37"/>
      <c r="L43" s="22"/>
      <c r="M43" s="22"/>
      <c r="N43" s="22"/>
    </row>
    <row r="44" spans="1:21" ht="21.75" thickTop="1">
      <c r="A44" s="25"/>
      <c r="B44" s="38"/>
      <c r="C44" s="32"/>
      <c r="D44" s="32"/>
      <c r="E44" s="32"/>
      <c r="F44" s="32"/>
      <c r="G44" s="32"/>
      <c r="H44" s="32"/>
      <c r="I44" s="32"/>
    </row>
    <row r="49" spans="12:12">
      <c r="L49" s="39"/>
    </row>
  </sheetData>
  <mergeCells count="12">
    <mergeCell ref="J6:J7"/>
    <mergeCell ref="A1:J1"/>
    <mergeCell ref="A2:J2"/>
    <mergeCell ref="A3:J3"/>
    <mergeCell ref="A4:J4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43307086614173229" right="3.937007874015748E-2" top="0.62992125984251968" bottom="0.62992125984251968" header="0.31496062992125984" footer="0.31496062992125984"/>
  <pageSetup paperSize="9" scale="90" orientation="landscape" horizontalDpi="4294967293" verticalDpi="4294967293" r:id="rId1"/>
  <headerFooter alignWithMargins="0">
    <oddHeader>&amp;Rแบบ ปร.4 ครุภัณฑ์ แผ่นที่ &amp;P /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8" sqref="E8"/>
    </sheetView>
  </sheetViews>
  <sheetFormatPr defaultRowHeight="23.25"/>
  <cols>
    <col min="3" max="4" width="14.28515625" customWidth="1"/>
  </cols>
  <sheetData>
    <row r="1" spans="1:5">
      <c r="A1">
        <v>73800</v>
      </c>
    </row>
    <row r="2" spans="1:5" ht="24" thickBot="1">
      <c r="A2">
        <v>1.2162999999999999</v>
      </c>
      <c r="C2" s="435">
        <v>350000</v>
      </c>
      <c r="D2" s="435">
        <v>318680</v>
      </c>
      <c r="E2" s="434">
        <f>D2-C2</f>
        <v>-31320</v>
      </c>
    </row>
    <row r="3" spans="1:5">
      <c r="A3">
        <f>A2*A1</f>
        <v>89762.94</v>
      </c>
      <c r="C3" s="436">
        <v>425705</v>
      </c>
      <c r="D3" s="437">
        <v>387610</v>
      </c>
      <c r="E3" s="434">
        <f>D3-C3</f>
        <v>-38095</v>
      </c>
    </row>
    <row r="4" spans="1:5">
      <c r="A4">
        <v>38095</v>
      </c>
    </row>
    <row r="5" spans="1:5">
      <c r="A5">
        <f>A3-A4</f>
        <v>51667.94</v>
      </c>
    </row>
    <row r="7" spans="1:5" ht="24" thickBot="1">
      <c r="C7" s="435">
        <v>89763</v>
      </c>
    </row>
    <row r="8" spans="1:5">
      <c r="C8" s="436">
        <v>38095</v>
      </c>
    </row>
    <row r="9" spans="1:5">
      <c r="C9" s="434">
        <f>C7-C8</f>
        <v>51668</v>
      </c>
    </row>
    <row r="10" spans="1:5">
      <c r="A10">
        <f>A1-A4</f>
        <v>35705</v>
      </c>
    </row>
    <row r="11" spans="1:5">
      <c r="A11">
        <f>A10*A2</f>
        <v>43427.991499999996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zoomScaleNormal="100" workbookViewId="0">
      <selection activeCell="D23" sqref="D23"/>
    </sheetView>
  </sheetViews>
  <sheetFormatPr defaultRowHeight="23.25"/>
  <sheetData>
    <row r="2" spans="1:16">
      <c r="D2" s="308" t="s">
        <v>140</v>
      </c>
      <c r="E2" s="308" t="s">
        <v>139</v>
      </c>
      <c r="J2">
        <f>I3/0.15</f>
        <v>13.333333333333334</v>
      </c>
      <c r="M2">
        <f>L3/0.15</f>
        <v>9.3333333333333339</v>
      </c>
      <c r="P2">
        <f>O3/0.15</f>
        <v>6</v>
      </c>
    </row>
    <row r="3" spans="1:16">
      <c r="A3">
        <v>1</v>
      </c>
      <c r="B3">
        <v>2</v>
      </c>
      <c r="C3">
        <v>3.14</v>
      </c>
      <c r="D3">
        <f>C3*B3</f>
        <v>6.28</v>
      </c>
      <c r="E3">
        <v>2.5</v>
      </c>
      <c r="F3">
        <f>D3*E3</f>
        <v>15.700000000000001</v>
      </c>
      <c r="I3">
        <v>2</v>
      </c>
      <c r="J3">
        <f>$D$3*I3</f>
        <v>12.56</v>
      </c>
      <c r="K3">
        <f>J3*5</f>
        <v>62.800000000000004</v>
      </c>
      <c r="L3">
        <v>1.4</v>
      </c>
      <c r="M3">
        <f>$D$3*L3</f>
        <v>8.7919999999999998</v>
      </c>
      <c r="N3">
        <f>M3*5</f>
        <v>43.96</v>
      </c>
      <c r="O3">
        <v>0.9</v>
      </c>
      <c r="P3">
        <f>$D$3*O3</f>
        <v>5.6520000000000001</v>
      </c>
    </row>
    <row r="4" spans="1:16">
      <c r="A4">
        <v>2</v>
      </c>
      <c r="D4">
        <f t="shared" ref="D4:D19" si="0">C4*B4</f>
        <v>0</v>
      </c>
      <c r="E4">
        <f>E3-0.15</f>
        <v>2.35</v>
      </c>
      <c r="F4">
        <f>$D$3*E4</f>
        <v>14.758000000000001</v>
      </c>
      <c r="I4">
        <f>I3-0.15</f>
        <v>1.85</v>
      </c>
      <c r="J4">
        <f t="shared" ref="J4:J16" si="1">$D$3*I4</f>
        <v>11.618</v>
      </c>
      <c r="L4">
        <f>L3-0.15</f>
        <v>1.25</v>
      </c>
      <c r="M4">
        <f t="shared" ref="M4:M12" si="2">$D$3*L4</f>
        <v>7.8500000000000005</v>
      </c>
      <c r="O4">
        <v>0.9</v>
      </c>
      <c r="P4">
        <f t="shared" ref="P4:P13" si="3">$D$3*O4</f>
        <v>5.6520000000000001</v>
      </c>
    </row>
    <row r="5" spans="1:16">
      <c r="A5">
        <v>3</v>
      </c>
      <c r="D5">
        <f t="shared" si="0"/>
        <v>0</v>
      </c>
      <c r="E5">
        <f t="shared" ref="E5:E19" si="4">E4-0.15</f>
        <v>2.2000000000000002</v>
      </c>
      <c r="F5">
        <f t="shared" ref="F5:F19" si="5">$D$3*E5</f>
        <v>13.816000000000003</v>
      </c>
      <c r="I5">
        <f t="shared" ref="I5:I16" si="6">I4-0.15</f>
        <v>1.7000000000000002</v>
      </c>
      <c r="J5">
        <f t="shared" si="1"/>
        <v>10.676000000000002</v>
      </c>
      <c r="L5">
        <f t="shared" ref="L5:L12" si="7">L4-0.15</f>
        <v>1.1000000000000001</v>
      </c>
      <c r="M5">
        <f t="shared" si="2"/>
        <v>6.9080000000000013</v>
      </c>
      <c r="O5">
        <v>0.9</v>
      </c>
      <c r="P5">
        <f t="shared" si="3"/>
        <v>5.6520000000000001</v>
      </c>
    </row>
    <row r="6" spans="1:16">
      <c r="A6">
        <v>4</v>
      </c>
      <c r="D6">
        <f t="shared" si="0"/>
        <v>0</v>
      </c>
      <c r="E6">
        <f t="shared" si="4"/>
        <v>2.0500000000000003</v>
      </c>
      <c r="F6">
        <f t="shared" si="5"/>
        <v>12.874000000000002</v>
      </c>
      <c r="I6">
        <f t="shared" si="6"/>
        <v>1.5500000000000003</v>
      </c>
      <c r="J6">
        <f t="shared" si="1"/>
        <v>9.7340000000000018</v>
      </c>
      <c r="L6">
        <f t="shared" si="7"/>
        <v>0.95000000000000007</v>
      </c>
      <c r="M6">
        <f t="shared" si="2"/>
        <v>5.9660000000000011</v>
      </c>
      <c r="O6">
        <v>0.9</v>
      </c>
      <c r="P6">
        <f t="shared" si="3"/>
        <v>5.6520000000000001</v>
      </c>
    </row>
    <row r="7" spans="1:16">
      <c r="A7">
        <v>5</v>
      </c>
      <c r="D7">
        <f t="shared" si="0"/>
        <v>0</v>
      </c>
      <c r="E7">
        <f t="shared" si="4"/>
        <v>1.9000000000000004</v>
      </c>
      <c r="F7">
        <f t="shared" si="5"/>
        <v>11.932000000000002</v>
      </c>
      <c r="I7">
        <f t="shared" si="6"/>
        <v>1.4000000000000004</v>
      </c>
      <c r="J7">
        <f t="shared" si="1"/>
        <v>8.7920000000000034</v>
      </c>
      <c r="L7">
        <f t="shared" si="7"/>
        <v>0.8</v>
      </c>
      <c r="M7">
        <f t="shared" si="2"/>
        <v>5.0240000000000009</v>
      </c>
      <c r="O7">
        <v>0.9</v>
      </c>
      <c r="P7">
        <f t="shared" si="3"/>
        <v>5.6520000000000001</v>
      </c>
    </row>
    <row r="8" spans="1:16">
      <c r="A8">
        <v>6</v>
      </c>
      <c r="D8">
        <f t="shared" si="0"/>
        <v>0</v>
      </c>
      <c r="E8">
        <f t="shared" si="4"/>
        <v>1.7500000000000004</v>
      </c>
      <c r="F8">
        <f t="shared" si="5"/>
        <v>10.990000000000004</v>
      </c>
      <c r="I8">
        <f t="shared" si="6"/>
        <v>1.2500000000000004</v>
      </c>
      <c r="J8">
        <f t="shared" si="1"/>
        <v>7.8500000000000032</v>
      </c>
      <c r="L8">
        <f t="shared" si="7"/>
        <v>0.65</v>
      </c>
      <c r="M8">
        <f t="shared" si="2"/>
        <v>4.0820000000000007</v>
      </c>
      <c r="O8">
        <v>0.9</v>
      </c>
      <c r="P8">
        <f t="shared" si="3"/>
        <v>5.6520000000000001</v>
      </c>
    </row>
    <row r="9" spans="1:16">
      <c r="A9">
        <v>7</v>
      </c>
      <c r="D9">
        <f t="shared" si="0"/>
        <v>0</v>
      </c>
      <c r="E9">
        <f t="shared" si="4"/>
        <v>1.6000000000000005</v>
      </c>
      <c r="F9">
        <f t="shared" si="5"/>
        <v>10.048000000000004</v>
      </c>
      <c r="I9">
        <f t="shared" si="6"/>
        <v>1.1000000000000005</v>
      </c>
      <c r="J9">
        <f t="shared" si="1"/>
        <v>6.9080000000000039</v>
      </c>
      <c r="L9">
        <f t="shared" si="7"/>
        <v>0.5</v>
      </c>
      <c r="M9">
        <f t="shared" si="2"/>
        <v>3.14</v>
      </c>
      <c r="O9">
        <v>0.9</v>
      </c>
      <c r="P9">
        <f t="shared" si="3"/>
        <v>5.6520000000000001</v>
      </c>
    </row>
    <row r="10" spans="1:16">
      <c r="A10">
        <v>8</v>
      </c>
      <c r="D10">
        <f t="shared" si="0"/>
        <v>0</v>
      </c>
      <c r="E10">
        <f t="shared" si="4"/>
        <v>1.4500000000000006</v>
      </c>
      <c r="F10">
        <f t="shared" si="5"/>
        <v>9.1060000000000034</v>
      </c>
      <c r="I10">
        <f t="shared" si="6"/>
        <v>0.95000000000000051</v>
      </c>
      <c r="J10">
        <f t="shared" si="1"/>
        <v>5.9660000000000037</v>
      </c>
      <c r="L10">
        <f t="shared" si="7"/>
        <v>0.35</v>
      </c>
      <c r="M10">
        <f t="shared" si="2"/>
        <v>2.198</v>
      </c>
      <c r="O10">
        <v>0.9</v>
      </c>
      <c r="P10">
        <f t="shared" si="3"/>
        <v>5.6520000000000001</v>
      </c>
    </row>
    <row r="11" spans="1:16">
      <c r="A11">
        <v>9</v>
      </c>
      <c r="D11">
        <f t="shared" si="0"/>
        <v>0</v>
      </c>
      <c r="E11">
        <f t="shared" si="4"/>
        <v>1.3000000000000007</v>
      </c>
      <c r="F11">
        <f t="shared" si="5"/>
        <v>8.164000000000005</v>
      </c>
      <c r="I11">
        <f t="shared" si="6"/>
        <v>0.80000000000000049</v>
      </c>
      <c r="J11">
        <f t="shared" si="1"/>
        <v>5.0240000000000036</v>
      </c>
      <c r="L11">
        <f t="shared" si="7"/>
        <v>0.19999999999999998</v>
      </c>
      <c r="M11">
        <f t="shared" si="2"/>
        <v>1.256</v>
      </c>
      <c r="O11">
        <v>0.9</v>
      </c>
      <c r="P11">
        <f t="shared" si="3"/>
        <v>5.6520000000000001</v>
      </c>
    </row>
    <row r="12" spans="1:16">
      <c r="A12">
        <v>10</v>
      </c>
      <c r="D12">
        <f t="shared" si="0"/>
        <v>0</v>
      </c>
      <c r="E12">
        <f t="shared" si="4"/>
        <v>1.1500000000000008</v>
      </c>
      <c r="F12">
        <f t="shared" si="5"/>
        <v>7.2220000000000057</v>
      </c>
      <c r="I12">
        <f t="shared" si="6"/>
        <v>0.65000000000000047</v>
      </c>
      <c r="J12">
        <f t="shared" si="1"/>
        <v>4.0820000000000034</v>
      </c>
      <c r="L12">
        <f t="shared" si="7"/>
        <v>4.9999999999999989E-2</v>
      </c>
      <c r="M12">
        <f t="shared" si="2"/>
        <v>0.31399999999999995</v>
      </c>
      <c r="O12">
        <v>0.9</v>
      </c>
      <c r="P12">
        <f t="shared" si="3"/>
        <v>5.6520000000000001</v>
      </c>
    </row>
    <row r="13" spans="1:16">
      <c r="A13">
        <v>11</v>
      </c>
      <c r="D13">
        <f t="shared" si="0"/>
        <v>0</v>
      </c>
      <c r="E13">
        <f t="shared" si="4"/>
        <v>1.0000000000000009</v>
      </c>
      <c r="F13">
        <f t="shared" si="5"/>
        <v>6.2800000000000056</v>
      </c>
      <c r="I13">
        <f t="shared" si="6"/>
        <v>0.50000000000000044</v>
      </c>
      <c r="J13">
        <f t="shared" si="1"/>
        <v>3.1400000000000028</v>
      </c>
      <c r="O13">
        <v>0.9</v>
      </c>
      <c r="P13">
        <f t="shared" si="3"/>
        <v>5.6520000000000001</v>
      </c>
    </row>
    <row r="14" spans="1:16">
      <c r="A14">
        <v>12</v>
      </c>
      <c r="D14">
        <f t="shared" si="0"/>
        <v>0</v>
      </c>
      <c r="E14">
        <f t="shared" si="4"/>
        <v>0.85000000000000087</v>
      </c>
      <c r="F14">
        <f t="shared" si="5"/>
        <v>5.3380000000000054</v>
      </c>
      <c r="I14">
        <f t="shared" si="6"/>
        <v>0.35000000000000042</v>
      </c>
      <c r="J14">
        <f t="shared" si="1"/>
        <v>2.1980000000000026</v>
      </c>
    </row>
    <row r="15" spans="1:16">
      <c r="A15">
        <v>13</v>
      </c>
      <c r="D15">
        <f t="shared" si="0"/>
        <v>0</v>
      </c>
      <c r="E15">
        <f t="shared" si="4"/>
        <v>0.70000000000000084</v>
      </c>
      <c r="F15">
        <f t="shared" si="5"/>
        <v>4.3960000000000052</v>
      </c>
      <c r="I15">
        <f t="shared" si="6"/>
        <v>0.20000000000000043</v>
      </c>
      <c r="J15">
        <f t="shared" si="1"/>
        <v>1.2560000000000027</v>
      </c>
    </row>
    <row r="16" spans="1:16">
      <c r="A16">
        <v>14</v>
      </c>
      <c r="D16">
        <f t="shared" si="0"/>
        <v>0</v>
      </c>
      <c r="E16">
        <f t="shared" si="4"/>
        <v>0.55000000000000082</v>
      </c>
      <c r="F16">
        <f t="shared" si="5"/>
        <v>3.4540000000000055</v>
      </c>
      <c r="I16">
        <f t="shared" si="6"/>
        <v>5.0000000000000433E-2</v>
      </c>
      <c r="J16">
        <f t="shared" si="1"/>
        <v>0.31400000000000272</v>
      </c>
    </row>
    <row r="17" spans="1:18">
      <c r="A17">
        <v>15</v>
      </c>
      <c r="D17">
        <f t="shared" si="0"/>
        <v>0</v>
      </c>
      <c r="E17">
        <f t="shared" si="4"/>
        <v>0.4000000000000008</v>
      </c>
      <c r="F17">
        <f t="shared" si="5"/>
        <v>2.5120000000000053</v>
      </c>
    </row>
    <row r="18" spans="1:18">
      <c r="A18">
        <v>16</v>
      </c>
      <c r="D18">
        <f t="shared" si="0"/>
        <v>0</v>
      </c>
      <c r="E18">
        <f t="shared" si="4"/>
        <v>0.25000000000000078</v>
      </c>
      <c r="F18">
        <f t="shared" si="5"/>
        <v>1.5700000000000049</v>
      </c>
    </row>
    <row r="19" spans="1:18">
      <c r="A19">
        <v>17</v>
      </c>
      <c r="D19">
        <f t="shared" si="0"/>
        <v>0</v>
      </c>
      <c r="E19">
        <f t="shared" si="4"/>
        <v>0.10000000000000078</v>
      </c>
      <c r="F19">
        <f t="shared" si="5"/>
        <v>0.62800000000000489</v>
      </c>
    </row>
    <row r="20" spans="1:18">
      <c r="F20" s="309">
        <f>SUM(F3:F19)</f>
        <v>138.78800000000007</v>
      </c>
      <c r="G20" s="309"/>
      <c r="H20" s="309"/>
      <c r="I20" s="309"/>
      <c r="J20" s="309">
        <f>SUM(J2:J19)+K3</f>
        <v>166.25133333333338</v>
      </c>
      <c r="K20" s="309"/>
      <c r="L20" s="309"/>
      <c r="M20" s="309">
        <f>SUM(M2:M19)+N3</f>
        <v>98.823333333333352</v>
      </c>
      <c r="N20" s="309"/>
      <c r="O20" s="309"/>
      <c r="P20" s="309">
        <f>SUM(P2:P19)</f>
        <v>68.172000000000011</v>
      </c>
      <c r="R20">
        <f>SUM(F20:P20)</f>
        <v>472.03466666666679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C12" sqref="C12:E13"/>
    </sheetView>
  </sheetViews>
  <sheetFormatPr defaultRowHeight="23.25"/>
  <cols>
    <col min="3" max="3" width="32.42578125" customWidth="1"/>
    <col min="5" max="5" width="33.7109375" customWidth="1"/>
  </cols>
  <sheetData>
    <row r="3" spans="2:6">
      <c r="D3" t="s">
        <v>139</v>
      </c>
    </row>
    <row r="4" spans="2:6">
      <c r="B4">
        <v>2</v>
      </c>
      <c r="C4">
        <v>3.14</v>
      </c>
      <c r="D4">
        <v>2.5</v>
      </c>
      <c r="E4" s="307">
        <f>B4*C4*D4</f>
        <v>15.700000000000001</v>
      </c>
    </row>
    <row r="5" spans="2:6">
      <c r="B5">
        <v>2</v>
      </c>
      <c r="C5">
        <v>3.14</v>
      </c>
      <c r="D5">
        <v>2</v>
      </c>
      <c r="E5" s="307">
        <f t="shared" ref="E5:E8" si="0">B5*C5*D5</f>
        <v>12.56</v>
      </c>
    </row>
    <row r="6" spans="2:6">
      <c r="B6">
        <v>2</v>
      </c>
      <c r="C6">
        <v>3.14</v>
      </c>
      <c r="D6">
        <v>1.4</v>
      </c>
      <c r="E6" s="307">
        <f t="shared" si="0"/>
        <v>8.7919999999999998</v>
      </c>
    </row>
    <row r="7" spans="2:6">
      <c r="B7">
        <v>2</v>
      </c>
      <c r="C7">
        <v>3.14</v>
      </c>
      <c r="D7">
        <v>0.8</v>
      </c>
      <c r="E7" s="307">
        <f t="shared" si="0"/>
        <v>5.0240000000000009</v>
      </c>
    </row>
    <row r="8" spans="2:6">
      <c r="B8">
        <v>2</v>
      </c>
      <c r="C8">
        <v>3.14</v>
      </c>
      <c r="D8">
        <v>0.65</v>
      </c>
      <c r="E8" s="307">
        <f t="shared" si="0"/>
        <v>4.0820000000000007</v>
      </c>
    </row>
    <row r="12" spans="2:6">
      <c r="C12" s="427"/>
      <c r="D12" s="428"/>
      <c r="E12" s="427"/>
      <c r="F12" s="427"/>
    </row>
    <row r="13" spans="2:6">
      <c r="C13" s="427"/>
      <c r="D13" s="429"/>
      <c r="E13" s="427"/>
      <c r="F13" s="4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14</vt:i4>
      </vt:variant>
    </vt:vector>
  </HeadingPairs>
  <TitlesOfParts>
    <vt:vector size="27" baseType="lpstr">
      <vt:lpstr>หน้าปก</vt:lpstr>
      <vt:lpstr>1. ปร.6</vt:lpstr>
      <vt:lpstr>2. ปร.5 </vt:lpstr>
      <vt:lpstr>3.ปร.4 ALL</vt:lpstr>
      <vt:lpstr>4. ปร.4 ST</vt:lpstr>
      <vt:lpstr>5. ปร.4 AR</vt:lpstr>
      <vt:lpstr>6. ปร.4 EE1</vt:lpstr>
      <vt:lpstr>7. ปร.4 SAN</vt:lpstr>
      <vt:lpstr>8 ปร.4  ครุภัณฑ์</vt:lpstr>
      <vt:lpstr>Sheet4</vt:lpstr>
      <vt:lpstr>Sheet1</vt:lpstr>
      <vt:lpstr>Sheet3</vt:lpstr>
      <vt:lpstr>Sheet2</vt:lpstr>
      <vt:lpstr>'1. ปร.6'!Print_Area</vt:lpstr>
      <vt:lpstr>'2. ปร.5 '!Print_Area</vt:lpstr>
      <vt:lpstr>'3.ปร.4 ALL'!Print_Area</vt:lpstr>
      <vt:lpstr>'4. ปร.4 ST'!Print_Area</vt:lpstr>
      <vt:lpstr>'5. ปร.4 AR'!Print_Area</vt:lpstr>
      <vt:lpstr>'6. ปร.4 EE1'!Print_Area</vt:lpstr>
      <vt:lpstr>'7. ปร.4 SAN'!Print_Area</vt:lpstr>
      <vt:lpstr>'8 ปร.4  ครุภัณฑ์'!Print_Area</vt:lpstr>
      <vt:lpstr>'3.ปร.4 ALL'!Print_Titles</vt:lpstr>
      <vt:lpstr>'4. ปร.4 ST'!Print_Titles</vt:lpstr>
      <vt:lpstr>'5. ปร.4 AR'!Print_Titles</vt:lpstr>
      <vt:lpstr>'6. ปร.4 EE1'!Print_Titles</vt:lpstr>
      <vt:lpstr>'7. ปร.4 SAN'!Print_Titles</vt:lpstr>
      <vt:lpstr>'8 ปร.4  ครุภัณฑ์'!Print_Titles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Inn</cp:lastModifiedBy>
  <cp:lastPrinted>2020-09-10T10:18:42Z</cp:lastPrinted>
  <dcterms:created xsi:type="dcterms:W3CDTF">2014-11-11T09:07:56Z</dcterms:created>
  <dcterms:modified xsi:type="dcterms:W3CDTF">2020-09-14T09:14:47Z</dcterms:modified>
</cp:coreProperties>
</file>